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nhorres\Desktop\TEMP\"/>
    </mc:Choice>
  </mc:AlternateContent>
  <xr:revisionPtr revIDLastSave="0" documentId="13_ncr:1_{FEC3A86B-3238-40E2-A82B-DF63C9571A64}" xr6:coauthVersionLast="47" xr6:coauthVersionMax="47" xr10:uidLastSave="{00000000-0000-0000-0000-000000000000}"/>
  <bookViews>
    <workbookView xWindow="-110" yWindow="-110" windowWidth="19420" windowHeight="10300" xr2:uid="{00000000-000D-0000-FFFF-FFFF00000000}"/>
  </bookViews>
  <sheets>
    <sheet name="estimate(main)" sheetId="14" r:id="rId1"/>
    <sheet name="Lists" sheetId="15" r:id="rId2"/>
    <sheet name="Rule 40 Fees (2)" sheetId="13" r:id="rId3"/>
  </sheets>
  <externalReferences>
    <externalReference r:id="rId4"/>
  </externalReferences>
  <definedNames>
    <definedName name="HRAs">#REF!</definedName>
    <definedName name="_xlnm.Print_Area" localSheetId="0">'estimate(main)'!$A$1:$J$50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4" l="1"/>
  <c r="J223" i="13" l="1"/>
  <c r="J221" i="13"/>
  <c r="J220" i="13"/>
  <c r="J177" i="13"/>
  <c r="J176" i="13"/>
  <c r="J173" i="13"/>
  <c r="J172" i="13"/>
  <c r="J168" i="13"/>
  <c r="J128" i="13"/>
  <c r="J116" i="13"/>
  <c r="J114" i="13"/>
  <c r="J112" i="13"/>
  <c r="J92" i="13"/>
  <c r="J89" i="13"/>
  <c r="J79" i="13"/>
  <c r="J47" i="13"/>
  <c r="J40" i="13"/>
  <c r="J33" i="13"/>
  <c r="J27" i="13"/>
  <c r="J22" i="13"/>
  <c r="J21" i="13"/>
  <c r="J19" i="13"/>
  <c r="J15" i="13"/>
  <c r="J12" i="13"/>
  <c r="J11" i="13"/>
  <c r="J9" i="13"/>
  <c r="O218" i="13"/>
  <c r="O217" i="13"/>
  <c r="O51" i="13"/>
  <c r="N51" i="13"/>
  <c r="M51" i="13"/>
  <c r="K51" i="13"/>
  <c r="O49" i="13"/>
  <c r="N49" i="13"/>
  <c r="M49" i="13"/>
  <c r="K49" i="13"/>
  <c r="O50" i="13"/>
  <c r="N50" i="13"/>
  <c r="M50" i="13"/>
  <c r="L50" i="13"/>
  <c r="K50" i="13"/>
  <c r="O47" i="13"/>
  <c r="N47" i="13"/>
  <c r="M47" i="13"/>
  <c r="L47" i="13"/>
  <c r="K47" i="13"/>
  <c r="O44" i="13"/>
  <c r="N44" i="13"/>
  <c r="M44" i="13"/>
  <c r="L44" i="13"/>
  <c r="K44" i="13"/>
  <c r="O42" i="13"/>
  <c r="N42" i="13"/>
  <c r="M42" i="13"/>
  <c r="L42" i="13"/>
  <c r="K42" i="13"/>
  <c r="O41" i="13"/>
  <c r="N41" i="13"/>
  <c r="M41" i="13"/>
  <c r="L41" i="13"/>
  <c r="K41" i="13"/>
  <c r="O40" i="13"/>
  <c r="N40" i="13"/>
  <c r="M40" i="13"/>
  <c r="L40" i="13"/>
  <c r="K40" i="13"/>
  <c r="O35" i="13"/>
  <c r="N35" i="13"/>
  <c r="M35" i="13"/>
  <c r="L35" i="13"/>
  <c r="K35" i="13"/>
  <c r="O33" i="13"/>
  <c r="N33" i="13"/>
  <c r="M33" i="13"/>
  <c r="L33" i="13"/>
  <c r="K33" i="13"/>
  <c r="O31" i="13"/>
  <c r="N31" i="13"/>
  <c r="M31" i="13"/>
  <c r="L31" i="13"/>
  <c r="K31" i="13"/>
  <c r="O30" i="13"/>
  <c r="N30" i="13"/>
  <c r="M30" i="13"/>
  <c r="L30" i="13"/>
  <c r="K30" i="13"/>
  <c r="O29" i="13"/>
  <c r="N29" i="13"/>
  <c r="M29" i="13"/>
  <c r="L29" i="13"/>
  <c r="K29" i="13"/>
  <c r="O27" i="13"/>
  <c r="N27" i="13"/>
  <c r="M27" i="13"/>
  <c r="L27" i="13"/>
  <c r="K27" i="13"/>
  <c r="O26" i="13"/>
  <c r="N26" i="13"/>
  <c r="M26" i="13"/>
  <c r="L26" i="13"/>
  <c r="K26" i="13"/>
  <c r="O25" i="13"/>
  <c r="N25" i="13"/>
  <c r="M25" i="13"/>
  <c r="L25" i="13"/>
  <c r="K25" i="13"/>
  <c r="O24" i="13"/>
  <c r="N24" i="13"/>
  <c r="M24" i="13"/>
  <c r="L24" i="13"/>
  <c r="K24" i="13"/>
  <c r="O22" i="13"/>
  <c r="N22" i="13"/>
  <c r="M22" i="13"/>
  <c r="L22" i="13"/>
  <c r="K22" i="13"/>
  <c r="O21" i="13"/>
  <c r="N21" i="13"/>
  <c r="M21" i="13"/>
  <c r="L21" i="13"/>
  <c r="K21" i="13"/>
  <c r="O19" i="13"/>
  <c r="N19" i="13"/>
  <c r="M19" i="13"/>
  <c r="L19" i="13"/>
  <c r="K19" i="13"/>
  <c r="O17" i="13"/>
  <c r="N17" i="13"/>
  <c r="M17" i="13"/>
  <c r="L17" i="13"/>
  <c r="K17" i="13"/>
  <c r="O15" i="13"/>
  <c r="N15" i="13"/>
  <c r="M15" i="13"/>
  <c r="L15" i="13"/>
  <c r="K15" i="13"/>
  <c r="O14" i="13"/>
  <c r="N14" i="13"/>
  <c r="M14" i="13"/>
  <c r="L14" i="13"/>
  <c r="K14" i="13"/>
  <c r="O12" i="13"/>
  <c r="N12" i="13"/>
  <c r="M12" i="13"/>
  <c r="L12" i="13"/>
  <c r="K12" i="13"/>
  <c r="O11" i="13"/>
  <c r="N11" i="13"/>
  <c r="M11" i="13"/>
  <c r="L11" i="13"/>
  <c r="K11" i="13"/>
  <c r="O9" i="13"/>
  <c r="N9" i="13"/>
  <c r="M9" i="13"/>
  <c r="L9" i="13"/>
  <c r="K9" i="13"/>
  <c r="O247" i="13"/>
  <c r="N247" i="13"/>
  <c r="M247" i="13"/>
  <c r="L247" i="13"/>
  <c r="K247" i="13"/>
  <c r="O245" i="13"/>
  <c r="N245" i="13"/>
  <c r="M245" i="13"/>
  <c r="L245" i="13"/>
  <c r="K245" i="13"/>
  <c r="O242" i="13"/>
  <c r="N242" i="13"/>
  <c r="M242" i="13"/>
  <c r="L242" i="13"/>
  <c r="K242" i="13"/>
  <c r="O239" i="13"/>
  <c r="N239" i="13"/>
  <c r="M239" i="13"/>
  <c r="L239" i="13"/>
  <c r="K239" i="13"/>
  <c r="O238" i="13"/>
  <c r="N238" i="13"/>
  <c r="M238" i="13"/>
  <c r="L238" i="13"/>
  <c r="K238" i="13"/>
  <c r="O236" i="13"/>
  <c r="N236" i="13"/>
  <c r="M236" i="13"/>
  <c r="L236" i="13"/>
  <c r="K236" i="13"/>
  <c r="O235" i="13"/>
  <c r="N235" i="13"/>
  <c r="M235" i="13"/>
  <c r="L235" i="13"/>
  <c r="K235" i="13"/>
  <c r="O234" i="13"/>
  <c r="N234" i="13"/>
  <c r="M234" i="13"/>
  <c r="L234" i="13"/>
  <c r="K234" i="13"/>
  <c r="O232" i="13"/>
  <c r="N232" i="13"/>
  <c r="M232" i="13"/>
  <c r="L232" i="13"/>
  <c r="K232" i="13"/>
  <c r="O229" i="13"/>
  <c r="N229" i="13"/>
  <c r="M229" i="13"/>
  <c r="L229" i="13"/>
  <c r="K229" i="13"/>
  <c r="O228" i="13"/>
  <c r="N228" i="13"/>
  <c r="M228" i="13"/>
  <c r="L228" i="13"/>
  <c r="K228" i="13"/>
  <c r="O226" i="13"/>
  <c r="N226" i="13"/>
  <c r="M226" i="13"/>
  <c r="L226" i="13"/>
  <c r="K226" i="13"/>
  <c r="O225" i="13"/>
  <c r="N225" i="13"/>
  <c r="M225" i="13"/>
  <c r="L225" i="13"/>
  <c r="K225" i="13"/>
  <c r="O223" i="13"/>
  <c r="N223" i="13"/>
  <c r="M223" i="13"/>
  <c r="L223" i="13"/>
  <c r="K223" i="13"/>
  <c r="K221" i="13"/>
  <c r="L221" i="13"/>
  <c r="M221" i="13"/>
  <c r="N221" i="13"/>
  <c r="O221" i="13"/>
  <c r="O220" i="13"/>
  <c r="N220" i="13"/>
  <c r="M220" i="13"/>
  <c r="L220" i="13"/>
  <c r="K220" i="13"/>
  <c r="M218" i="13"/>
  <c r="L218" i="13"/>
  <c r="M217" i="13"/>
  <c r="L217" i="13"/>
  <c r="O214" i="13"/>
  <c r="N214" i="13"/>
  <c r="M214" i="13"/>
  <c r="L214" i="13"/>
  <c r="K214" i="13"/>
  <c r="O212" i="13"/>
  <c r="N212" i="13"/>
  <c r="M212" i="13"/>
  <c r="L212" i="13"/>
  <c r="K212" i="13"/>
  <c r="O209" i="13"/>
  <c r="N209" i="13"/>
  <c r="M209" i="13"/>
  <c r="L209" i="13"/>
  <c r="K209" i="13"/>
  <c r="O208" i="13"/>
  <c r="N208" i="13"/>
  <c r="M208" i="13"/>
  <c r="L208" i="13"/>
  <c r="K208" i="13"/>
  <c r="O206" i="13"/>
  <c r="N206" i="13"/>
  <c r="M206" i="13"/>
  <c r="L206" i="13"/>
  <c r="K206" i="13"/>
  <c r="O204" i="13"/>
  <c r="N204" i="13"/>
  <c r="M204" i="13"/>
  <c r="L204" i="13"/>
  <c r="K204" i="13"/>
  <c r="O203" i="13"/>
  <c r="N203" i="13"/>
  <c r="M203" i="13"/>
  <c r="L203" i="13"/>
  <c r="K203" i="13"/>
  <c r="O202" i="13"/>
  <c r="N202" i="13"/>
  <c r="M202" i="13"/>
  <c r="L202" i="13"/>
  <c r="K202" i="13"/>
  <c r="O201" i="13"/>
  <c r="N201" i="13"/>
  <c r="M201" i="13"/>
  <c r="L201" i="13"/>
  <c r="K201" i="13"/>
  <c r="O199" i="13"/>
  <c r="N199" i="13"/>
  <c r="M199" i="13"/>
  <c r="L199" i="13"/>
  <c r="K199" i="13"/>
  <c r="O198" i="13"/>
  <c r="N198" i="13"/>
  <c r="M198" i="13"/>
  <c r="L198" i="13"/>
  <c r="K198" i="13"/>
  <c r="O196" i="13"/>
  <c r="N196" i="13"/>
  <c r="M196" i="13"/>
  <c r="L196" i="13"/>
  <c r="K196" i="13"/>
  <c r="O194" i="13"/>
  <c r="N194" i="13"/>
  <c r="M194" i="13"/>
  <c r="L194" i="13"/>
  <c r="K194" i="13"/>
  <c r="O191" i="13"/>
  <c r="N191" i="13"/>
  <c r="M191" i="13"/>
  <c r="L191" i="13"/>
  <c r="K191" i="13"/>
  <c r="O190" i="13"/>
  <c r="N190" i="13"/>
  <c r="M190" i="13"/>
  <c r="L190" i="13"/>
  <c r="K190" i="13"/>
  <c r="O189" i="13"/>
  <c r="N189" i="13"/>
  <c r="M189" i="13"/>
  <c r="L189" i="13"/>
  <c r="K189" i="13"/>
  <c r="O188" i="13"/>
  <c r="N188" i="13"/>
  <c r="M188" i="13"/>
  <c r="L188" i="13"/>
  <c r="K188" i="13"/>
  <c r="O187" i="13"/>
  <c r="N187" i="13"/>
  <c r="M187" i="13"/>
  <c r="L187" i="13"/>
  <c r="K187" i="13"/>
  <c r="O184" i="13"/>
  <c r="N184" i="13"/>
  <c r="M184" i="13"/>
  <c r="L184" i="13"/>
  <c r="K184" i="13"/>
  <c r="O183" i="13"/>
  <c r="N183" i="13"/>
  <c r="M183" i="13"/>
  <c r="L183" i="13"/>
  <c r="K183" i="13"/>
  <c r="O181" i="13"/>
  <c r="N181" i="13"/>
  <c r="M181" i="13"/>
  <c r="L181" i="13"/>
  <c r="K181" i="13"/>
  <c r="O179" i="13"/>
  <c r="N179" i="13"/>
  <c r="M179" i="13"/>
  <c r="L179" i="13"/>
  <c r="K179" i="13"/>
  <c r="O177" i="13"/>
  <c r="N177" i="13"/>
  <c r="M177" i="13"/>
  <c r="L177" i="13"/>
  <c r="K177" i="13"/>
  <c r="O176" i="13"/>
  <c r="N176" i="13"/>
  <c r="M176" i="13"/>
  <c r="L176" i="13"/>
  <c r="K176" i="13"/>
  <c r="O175" i="13"/>
  <c r="N175" i="13"/>
  <c r="M175" i="13"/>
  <c r="L175" i="13"/>
  <c r="K175" i="13"/>
  <c r="O174" i="13"/>
  <c r="N174" i="13"/>
  <c r="M174" i="13"/>
  <c r="L174" i="13"/>
  <c r="K174" i="13"/>
  <c r="O173" i="13"/>
  <c r="N173" i="13"/>
  <c r="M173" i="13"/>
  <c r="L173" i="13"/>
  <c r="K173" i="13"/>
  <c r="O172" i="13"/>
  <c r="N172" i="13"/>
  <c r="M172" i="13"/>
  <c r="L172" i="13"/>
  <c r="K172" i="13"/>
  <c r="O171" i="13"/>
  <c r="N171" i="13"/>
  <c r="M171" i="13"/>
  <c r="L171" i="13"/>
  <c r="K171" i="13"/>
  <c r="K168" i="13"/>
  <c r="O170" i="13"/>
  <c r="N170" i="13"/>
  <c r="M170" i="13"/>
  <c r="L170" i="13"/>
  <c r="O169" i="13"/>
  <c r="N169" i="13"/>
  <c r="M169" i="13"/>
  <c r="L169" i="13"/>
  <c r="O168" i="13"/>
  <c r="N168" i="13"/>
  <c r="M168" i="13"/>
  <c r="L168" i="13"/>
  <c r="O167" i="13"/>
  <c r="N167" i="13"/>
  <c r="M167" i="13"/>
  <c r="L167" i="13"/>
  <c r="O166" i="13"/>
  <c r="N166" i="13"/>
  <c r="M166" i="13"/>
  <c r="L166" i="13"/>
  <c r="O163" i="13"/>
  <c r="N163" i="13"/>
  <c r="M163" i="13"/>
  <c r="L163" i="13"/>
  <c r="K163" i="13"/>
  <c r="O162" i="13"/>
  <c r="N162" i="13"/>
  <c r="M162" i="13"/>
  <c r="L162" i="13"/>
  <c r="K162" i="13"/>
  <c r="O161" i="13"/>
  <c r="N161" i="13"/>
  <c r="M161" i="13"/>
  <c r="L161" i="13"/>
  <c r="K161" i="13"/>
  <c r="O159" i="13"/>
  <c r="N159" i="13"/>
  <c r="M159" i="13"/>
  <c r="L159" i="13"/>
  <c r="K159" i="13"/>
  <c r="O158" i="13"/>
  <c r="N158" i="13"/>
  <c r="M158" i="13"/>
  <c r="L158" i="13"/>
  <c r="K158" i="13"/>
  <c r="O156" i="13"/>
  <c r="N156" i="13"/>
  <c r="M156" i="13"/>
  <c r="L156" i="13"/>
  <c r="K156" i="13"/>
  <c r="O154" i="13"/>
  <c r="N154" i="13"/>
  <c r="M154" i="13"/>
  <c r="L154" i="13"/>
  <c r="K154" i="13"/>
  <c r="O152" i="13"/>
  <c r="N152" i="13"/>
  <c r="M152" i="13"/>
  <c r="L152" i="13"/>
  <c r="K152" i="13"/>
  <c r="O149" i="13"/>
  <c r="N149" i="13"/>
  <c r="M149" i="13"/>
  <c r="L149" i="13"/>
  <c r="K149" i="13"/>
  <c r="O148" i="13"/>
  <c r="N148" i="13"/>
  <c r="M148" i="13"/>
  <c r="L148" i="13"/>
  <c r="K148" i="13"/>
  <c r="O147" i="13"/>
  <c r="N147" i="13"/>
  <c r="M147" i="13"/>
  <c r="L147" i="13"/>
  <c r="K147" i="13"/>
  <c r="O145" i="13"/>
  <c r="N145" i="13"/>
  <c r="M145" i="13"/>
  <c r="L145" i="13"/>
  <c r="K145" i="13"/>
  <c r="O143" i="13"/>
  <c r="N143" i="13"/>
  <c r="M143" i="13"/>
  <c r="L143" i="13"/>
  <c r="K143" i="13"/>
  <c r="O142" i="13"/>
  <c r="N142" i="13"/>
  <c r="M142" i="13"/>
  <c r="L142" i="13"/>
  <c r="K142" i="13"/>
  <c r="O141" i="13"/>
  <c r="N141" i="13"/>
  <c r="M141" i="13"/>
  <c r="L141" i="13"/>
  <c r="K141" i="13"/>
  <c r="O139" i="13"/>
  <c r="N139" i="13"/>
  <c r="M139" i="13"/>
  <c r="L139" i="13"/>
  <c r="K139" i="13"/>
  <c r="O138" i="13"/>
  <c r="N138" i="13"/>
  <c r="M138" i="13"/>
  <c r="L138" i="13"/>
  <c r="K138" i="13"/>
  <c r="O137" i="13"/>
  <c r="N137" i="13"/>
  <c r="M137" i="13"/>
  <c r="L137" i="13"/>
  <c r="K137" i="13"/>
  <c r="O136" i="13"/>
  <c r="N136" i="13"/>
  <c r="M136" i="13"/>
  <c r="L136" i="13"/>
  <c r="K136" i="13"/>
  <c r="O135" i="13"/>
  <c r="N135" i="13"/>
  <c r="M135" i="13"/>
  <c r="L135" i="13"/>
  <c r="K135" i="13"/>
  <c r="O134" i="13"/>
  <c r="N134" i="13"/>
  <c r="M134" i="13"/>
  <c r="L134" i="13"/>
  <c r="K134" i="13"/>
  <c r="O133" i="13"/>
  <c r="N133" i="13"/>
  <c r="M133" i="13"/>
  <c r="L133" i="13"/>
  <c r="K133" i="13"/>
  <c r="O132" i="13"/>
  <c r="N132" i="13"/>
  <c r="M132" i="13"/>
  <c r="L132" i="13"/>
  <c r="K132" i="13"/>
  <c r="O130" i="13"/>
  <c r="N130" i="13"/>
  <c r="M130" i="13"/>
  <c r="L130" i="13"/>
  <c r="K130" i="13"/>
  <c r="O129" i="13"/>
  <c r="N129" i="13"/>
  <c r="M129" i="13"/>
  <c r="L129" i="13"/>
  <c r="K129" i="13"/>
  <c r="O127" i="13"/>
  <c r="N127" i="13"/>
  <c r="M127" i="13"/>
  <c r="L127" i="13"/>
  <c r="O128" i="13"/>
  <c r="N128" i="13"/>
  <c r="M128" i="13"/>
  <c r="L128" i="13"/>
  <c r="K128" i="13"/>
  <c r="O126" i="13"/>
  <c r="N126" i="13"/>
  <c r="M126" i="13"/>
  <c r="L126" i="13"/>
  <c r="K126" i="13"/>
  <c r="O125" i="13"/>
  <c r="N125" i="13"/>
  <c r="M125" i="13"/>
  <c r="L125" i="13"/>
  <c r="K125" i="13"/>
  <c r="O124" i="13"/>
  <c r="N124" i="13"/>
  <c r="M124" i="13"/>
  <c r="L124" i="13"/>
  <c r="K124" i="13"/>
  <c r="O121" i="13"/>
  <c r="N121" i="13"/>
  <c r="M121" i="13"/>
  <c r="L121" i="13"/>
  <c r="K121" i="13"/>
  <c r="O120" i="13"/>
  <c r="N120" i="13"/>
  <c r="M120" i="13"/>
  <c r="L120" i="13"/>
  <c r="K120" i="13"/>
  <c r="O116" i="13"/>
  <c r="N116" i="13"/>
  <c r="M116" i="13"/>
  <c r="L116" i="13"/>
  <c r="K116" i="13"/>
  <c r="O114" i="13"/>
  <c r="N114" i="13"/>
  <c r="M114" i="13"/>
  <c r="L114" i="13"/>
  <c r="K114" i="13"/>
  <c r="O112" i="13"/>
  <c r="N112" i="13"/>
  <c r="M112" i="13"/>
  <c r="L112" i="13"/>
  <c r="K112" i="13"/>
  <c r="O109" i="13"/>
  <c r="N109" i="13"/>
  <c r="M109" i="13"/>
  <c r="L109" i="13"/>
  <c r="K109" i="13"/>
  <c r="O106" i="13"/>
  <c r="N106" i="13"/>
  <c r="M106" i="13"/>
  <c r="L106" i="13"/>
  <c r="K106" i="13"/>
  <c r="O105" i="13"/>
  <c r="N105" i="13"/>
  <c r="M105" i="13"/>
  <c r="L105" i="13"/>
  <c r="K105" i="13"/>
  <c r="O101" i="13"/>
  <c r="N101" i="13"/>
  <c r="M101" i="13"/>
  <c r="L101" i="13"/>
  <c r="K101" i="13"/>
  <c r="O100" i="13"/>
  <c r="N100" i="13"/>
  <c r="M100" i="13"/>
  <c r="L100" i="13"/>
  <c r="K100" i="13"/>
  <c r="O99" i="13"/>
  <c r="N99" i="13"/>
  <c r="M99" i="13"/>
  <c r="L99" i="13"/>
  <c r="K99" i="13"/>
  <c r="O98" i="13"/>
  <c r="N98" i="13"/>
  <c r="M98" i="13"/>
  <c r="L98" i="13"/>
  <c r="K98" i="13"/>
  <c r="O95" i="13"/>
  <c r="N95" i="13"/>
  <c r="M95" i="13"/>
  <c r="L95" i="13"/>
  <c r="K95" i="13"/>
  <c r="O92" i="13"/>
  <c r="N92" i="13"/>
  <c r="M92" i="13"/>
  <c r="L92" i="13"/>
  <c r="K92" i="13"/>
  <c r="O91" i="13"/>
  <c r="N91" i="13"/>
  <c r="M91" i="13"/>
  <c r="L91" i="13"/>
  <c r="K91" i="13"/>
  <c r="O90" i="13"/>
  <c r="N90" i="13"/>
  <c r="M90" i="13"/>
  <c r="L90" i="13"/>
  <c r="K90" i="13"/>
  <c r="O89" i="13"/>
  <c r="N89" i="13"/>
  <c r="M89" i="13"/>
  <c r="L89" i="13"/>
  <c r="K89" i="13"/>
  <c r="O88" i="13"/>
  <c r="N88" i="13"/>
  <c r="M88" i="13"/>
  <c r="L88" i="13"/>
  <c r="K88" i="13"/>
  <c r="O85" i="13"/>
  <c r="N85" i="13"/>
  <c r="M85" i="13"/>
  <c r="L85" i="13"/>
  <c r="K85" i="13"/>
  <c r="O84" i="13"/>
  <c r="N84" i="13"/>
  <c r="M84" i="13"/>
  <c r="L84" i="13"/>
  <c r="K84" i="13"/>
  <c r="O83" i="13"/>
  <c r="N83" i="13"/>
  <c r="M83" i="13"/>
  <c r="L83" i="13"/>
  <c r="K83" i="13"/>
  <c r="O82" i="13"/>
  <c r="N82" i="13"/>
  <c r="M82" i="13"/>
  <c r="L82" i="13"/>
  <c r="K82" i="13"/>
  <c r="O81" i="13"/>
  <c r="N81" i="13"/>
  <c r="M81" i="13"/>
  <c r="L81" i="13"/>
  <c r="K81" i="13"/>
  <c r="O79" i="13"/>
  <c r="N79" i="13"/>
  <c r="M79" i="13"/>
  <c r="L79" i="13"/>
  <c r="K79" i="13"/>
  <c r="K78" i="13"/>
  <c r="O78" i="13"/>
  <c r="N78" i="13"/>
  <c r="M78" i="13"/>
  <c r="L78" i="13"/>
  <c r="O76" i="13"/>
  <c r="N76" i="13"/>
  <c r="M76" i="13"/>
  <c r="L76" i="13"/>
  <c r="O75" i="13"/>
  <c r="N75" i="13"/>
  <c r="M75" i="13"/>
  <c r="L75" i="13"/>
  <c r="O74" i="13"/>
  <c r="N74" i="13"/>
  <c r="M74" i="13"/>
  <c r="L74" i="13"/>
  <c r="O73" i="13"/>
  <c r="N73" i="13"/>
  <c r="M73" i="13"/>
  <c r="L73" i="13"/>
  <c r="O72" i="13"/>
  <c r="N72" i="13"/>
  <c r="M72" i="13"/>
  <c r="L72" i="13"/>
  <c r="O70" i="13"/>
  <c r="N70" i="13"/>
  <c r="M70" i="13"/>
  <c r="L70" i="13"/>
  <c r="O69" i="13"/>
  <c r="N69" i="13"/>
  <c r="M69" i="13"/>
  <c r="L69" i="13"/>
  <c r="O68" i="13"/>
  <c r="N68" i="13"/>
  <c r="M68" i="13"/>
  <c r="L68" i="13"/>
  <c r="O65" i="13"/>
  <c r="N65" i="13"/>
  <c r="M65" i="13"/>
  <c r="L65" i="13"/>
  <c r="K65" i="13"/>
  <c r="O62" i="13"/>
  <c r="N62" i="13"/>
  <c r="M62" i="13"/>
  <c r="L62" i="13"/>
  <c r="K62" i="13"/>
  <c r="O56" i="13"/>
  <c r="N56" i="13"/>
  <c r="M56" i="13"/>
  <c r="L56" i="13"/>
  <c r="K56" i="13"/>
  <c r="O55" i="13"/>
  <c r="N55" i="13"/>
  <c r="M55" i="13"/>
  <c r="L55" i="13"/>
  <c r="K55" i="13"/>
  <c r="O54" i="13"/>
  <c r="N54" i="13"/>
  <c r="M54" i="13"/>
  <c r="L54" i="13"/>
  <c r="K54" i="13"/>
  <c r="R54" i="13"/>
  <c r="O53" i="13"/>
  <c r="N53" i="13"/>
  <c r="M53" i="13"/>
  <c r="L53" i="13"/>
  <c r="K53" i="13"/>
  <c r="K6" i="13"/>
  <c r="L6" i="13"/>
  <c r="M6" i="13"/>
  <c r="N6" i="13"/>
  <c r="O6" i="13"/>
  <c r="K7" i="13"/>
  <c r="L7" i="13"/>
  <c r="M7" i="13"/>
  <c r="N7" i="13"/>
  <c r="O7" i="13"/>
  <c r="K8" i="13"/>
  <c r="L8" i="13"/>
  <c r="M8" i="13"/>
  <c r="N8" i="13"/>
  <c r="O8" i="13"/>
  <c r="L5" i="13"/>
  <c r="M5" i="13"/>
  <c r="N5" i="13"/>
  <c r="O5" i="13"/>
  <c r="K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7" i="13"/>
  <c r="R138" i="13"/>
  <c r="R139" i="13"/>
  <c r="R140" i="13"/>
  <c r="R141" i="13"/>
  <c r="R142" i="13"/>
  <c r="R143" i="13"/>
  <c r="R144" i="13"/>
  <c r="R145" i="13"/>
  <c r="R146" i="13"/>
  <c r="R147" i="13"/>
  <c r="R148" i="13"/>
  <c r="R149" i="13"/>
  <c r="R150" i="13"/>
  <c r="R151" i="13"/>
  <c r="R152" i="13"/>
  <c r="R153" i="13"/>
  <c r="R154" i="13"/>
  <c r="R155" i="13"/>
  <c r="R156" i="13"/>
  <c r="R157" i="13"/>
  <c r="R158" i="13"/>
  <c r="R159" i="13"/>
  <c r="R160" i="13"/>
  <c r="R161" i="13"/>
  <c r="R162" i="13"/>
  <c r="R163" i="13"/>
  <c r="R164" i="13"/>
  <c r="R165" i="13"/>
  <c r="R166" i="13"/>
  <c r="R167" i="13"/>
  <c r="R168" i="13"/>
  <c r="R169" i="13"/>
  <c r="R170" i="13"/>
  <c r="R171" i="13"/>
  <c r="R172" i="13"/>
  <c r="R173" i="13"/>
  <c r="R174" i="13"/>
  <c r="R175" i="13"/>
  <c r="R176" i="13"/>
  <c r="R177" i="13"/>
  <c r="R178" i="13"/>
  <c r="R179" i="13"/>
  <c r="R180" i="13"/>
  <c r="R181" i="13"/>
  <c r="R182" i="13"/>
  <c r="R183" i="13"/>
  <c r="R184" i="13"/>
  <c r="R185" i="13"/>
  <c r="R186" i="13"/>
  <c r="R187" i="13"/>
  <c r="R188" i="13"/>
  <c r="R189" i="13"/>
  <c r="R190" i="13"/>
  <c r="R191" i="13"/>
  <c r="R192" i="13"/>
  <c r="R193" i="13"/>
  <c r="R194" i="13"/>
  <c r="R195" i="13"/>
  <c r="R196" i="13"/>
  <c r="R197" i="13"/>
  <c r="R198" i="13"/>
  <c r="R199" i="13"/>
  <c r="R200" i="13"/>
  <c r="R201" i="13"/>
  <c r="R202" i="13"/>
  <c r="R203" i="13"/>
  <c r="R204" i="13"/>
  <c r="R205" i="13"/>
  <c r="R206" i="13"/>
  <c r="R207" i="13"/>
  <c r="R208" i="13"/>
  <c r="R209" i="13"/>
  <c r="R210" i="13"/>
  <c r="R211" i="13"/>
  <c r="R212" i="13"/>
  <c r="R213" i="13"/>
  <c r="R214" i="13"/>
  <c r="R215" i="13"/>
  <c r="R216" i="13"/>
  <c r="R217" i="13"/>
  <c r="R218" i="13"/>
  <c r="R219" i="13"/>
  <c r="R220" i="13"/>
  <c r="R221" i="13"/>
  <c r="R222"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6" i="13"/>
  <c r="R247" i="13"/>
  <c r="R5" i="13"/>
  <c r="I120" i="13"/>
  <c r="I121" i="13" s="1"/>
  <c r="D17" i="13"/>
  <c r="D6" i="13"/>
  <c r="D7" i="13"/>
  <c r="D8" i="13"/>
  <c r="D9" i="13"/>
  <c r="D11" i="13"/>
  <c r="D12" i="13"/>
  <c r="D14" i="13"/>
  <c r="D15" i="13"/>
  <c r="D19" i="13"/>
  <c r="D21" i="13"/>
  <c r="D22" i="13"/>
  <c r="D24" i="13"/>
  <c r="D25" i="13"/>
  <c r="D26" i="13"/>
  <c r="D27" i="13"/>
  <c r="D29" i="13"/>
  <c r="D30" i="13"/>
  <c r="D31" i="13"/>
  <c r="D33" i="13"/>
  <c r="D35" i="13"/>
  <c r="D40" i="13"/>
  <c r="D41" i="13"/>
  <c r="D42" i="13"/>
  <c r="D43" i="13"/>
  <c r="D44" i="13"/>
  <c r="D45" i="13"/>
  <c r="D46" i="13"/>
  <c r="D47" i="13"/>
  <c r="D49" i="13"/>
  <c r="D50" i="13"/>
  <c r="D51" i="13"/>
  <c r="D53" i="13"/>
  <c r="D54" i="13"/>
  <c r="D55" i="13"/>
  <c r="D56" i="13"/>
  <c r="D60" i="13"/>
  <c r="D61" i="13"/>
  <c r="D62" i="13"/>
  <c r="D63" i="13"/>
  <c r="D65" i="13"/>
  <c r="D68" i="13"/>
  <c r="D69" i="13"/>
  <c r="D70" i="13"/>
  <c r="D72" i="13"/>
  <c r="D73" i="13"/>
  <c r="D74" i="13"/>
  <c r="D75" i="13"/>
  <c r="D76" i="13"/>
  <c r="D78" i="13"/>
  <c r="D79" i="13"/>
  <c r="D81" i="13"/>
  <c r="D82" i="13"/>
  <c r="D83" i="13"/>
  <c r="D84" i="13"/>
  <c r="D85" i="13"/>
  <c r="D88" i="13"/>
  <c r="D89" i="13"/>
  <c r="D90" i="13"/>
  <c r="D91" i="13"/>
  <c r="D92" i="13"/>
  <c r="D95" i="13"/>
  <c r="D98" i="13"/>
  <c r="D99" i="13"/>
  <c r="D100" i="13"/>
  <c r="D101" i="13"/>
  <c r="D105" i="13"/>
  <c r="D106" i="13"/>
  <c r="D109" i="13"/>
  <c r="D112" i="13"/>
  <c r="D114" i="13"/>
  <c r="D115" i="13"/>
  <c r="D116" i="13"/>
  <c r="D117" i="13"/>
  <c r="D120" i="13"/>
  <c r="D121" i="13"/>
  <c r="D124" i="13"/>
  <c r="D125" i="13"/>
  <c r="D126" i="13"/>
  <c r="D127" i="13"/>
  <c r="D128" i="13"/>
  <c r="D129" i="13"/>
  <c r="D130" i="13"/>
  <c r="D132" i="13"/>
  <c r="D133" i="13"/>
  <c r="D134" i="13"/>
  <c r="D135" i="13"/>
  <c r="D136" i="13"/>
  <c r="D137" i="13"/>
  <c r="D138" i="13"/>
  <c r="D139" i="13"/>
  <c r="D141" i="13"/>
  <c r="D142" i="13"/>
  <c r="D143" i="13"/>
  <c r="D145" i="13"/>
  <c r="D147" i="13"/>
  <c r="D148" i="13"/>
  <c r="D149" i="13"/>
  <c r="D150" i="13"/>
  <c r="D151" i="13"/>
  <c r="D152" i="13"/>
  <c r="D154" i="13"/>
  <c r="D156" i="13"/>
  <c r="D158" i="13"/>
  <c r="D159" i="13"/>
  <c r="D161" i="13"/>
  <c r="D162" i="13"/>
  <c r="D163" i="13"/>
  <c r="D166" i="13"/>
  <c r="D167" i="13"/>
  <c r="D168" i="13"/>
  <c r="D169" i="13"/>
  <c r="D170" i="13"/>
  <c r="D171" i="13"/>
  <c r="D172" i="13"/>
  <c r="D173" i="13"/>
  <c r="D174" i="13"/>
  <c r="D175" i="13"/>
  <c r="D176" i="13"/>
  <c r="D177" i="13"/>
  <c r="D179" i="13"/>
  <c r="D181" i="13"/>
  <c r="D183" i="13"/>
  <c r="D184" i="13"/>
  <c r="D185" i="13"/>
  <c r="D187" i="13"/>
  <c r="D188" i="13"/>
  <c r="D189" i="13"/>
  <c r="D190" i="13"/>
  <c r="D191" i="13"/>
  <c r="D192" i="13"/>
  <c r="D194" i="13"/>
  <c r="D196" i="13"/>
  <c r="D198" i="13"/>
  <c r="D199" i="13"/>
  <c r="D201" i="13"/>
  <c r="D202" i="13"/>
  <c r="D203" i="13"/>
  <c r="D204" i="13"/>
  <c r="D206" i="13"/>
  <c r="D208" i="13"/>
  <c r="D209" i="13"/>
  <c r="D212" i="13"/>
  <c r="D214" i="13"/>
  <c r="D215" i="13"/>
  <c r="D217" i="13"/>
  <c r="D218" i="13"/>
  <c r="D223" i="13"/>
  <c r="D225" i="13"/>
  <c r="D226" i="13"/>
  <c r="D228" i="13"/>
  <c r="D229" i="13"/>
  <c r="D232" i="13"/>
  <c r="D234" i="13"/>
  <c r="D235" i="13"/>
  <c r="D236" i="13"/>
  <c r="D238" i="13"/>
  <c r="D239" i="13"/>
  <c r="D242" i="13"/>
  <c r="D244" i="13"/>
  <c r="D245" i="13"/>
  <c r="D247" i="13"/>
  <c r="D5" i="13"/>
  <c r="J10" i="14"/>
  <c r="U9" i="13"/>
  <c r="U7" i="13"/>
  <c r="U6" i="13"/>
  <c r="I39" i="14" l="1"/>
  <c r="I44" i="14" l="1"/>
</calcChain>
</file>

<file path=xl/sharedStrings.xml><?xml version="1.0" encoding="utf-8"?>
<sst xmlns="http://schemas.openxmlformats.org/spreadsheetml/2006/main" count="1070" uniqueCount="500">
  <si>
    <t xml:space="preserve">                        SAN DIEGO COUNTY AIR POLLUTION CONTROL DISTRICT</t>
  </si>
  <si>
    <t xml:space="preserve">                   APPLICATION FEE ESTIMATE</t>
  </si>
  <si>
    <t>Applicant Site ID/EIF ID:</t>
  </si>
  <si>
    <t xml:space="preserve"> Applicant DBA:</t>
  </si>
  <si>
    <t>Reason for Submittal:</t>
  </si>
  <si>
    <t>Existing Site?</t>
  </si>
  <si>
    <t>Yes</t>
  </si>
  <si>
    <t>Estimate Date:</t>
  </si>
  <si>
    <t xml:space="preserve"> Equipment Description:</t>
  </si>
  <si>
    <t>ACTIVITY</t>
  </si>
  <si>
    <t>COST</t>
  </si>
  <si>
    <t>SUBTOTAL</t>
  </si>
  <si>
    <t>Engineering Services</t>
  </si>
  <si>
    <t>Additional Evaluation and Processing Fees (Rule 40(d)(5))</t>
  </si>
  <si>
    <t>New Source Review</t>
  </si>
  <si>
    <t>NSR</t>
  </si>
  <si>
    <t>Monitoring Services</t>
  </si>
  <si>
    <t>AQI</t>
  </si>
  <si>
    <t>TNS</t>
  </si>
  <si>
    <t>NESHAPS/ATCM/NSPS</t>
  </si>
  <si>
    <t>HAP</t>
  </si>
  <si>
    <t>CEQA</t>
  </si>
  <si>
    <t>CEQ</t>
  </si>
  <si>
    <t>Source Testing Services</t>
  </si>
  <si>
    <t>NA</t>
  </si>
  <si>
    <t>Miscellaneous Fees</t>
  </si>
  <si>
    <t>Processing Fee (Rule 40(d)(1)(ii))</t>
  </si>
  <si>
    <t>EFX</t>
  </si>
  <si>
    <t>REN</t>
  </si>
  <si>
    <t>Emissions Fee (Rule 40(e)(2)(iv))</t>
  </si>
  <si>
    <t>EMF</t>
  </si>
  <si>
    <t xml:space="preserve">NOTES:   </t>
  </si>
  <si>
    <t xml:space="preserve">ESTIMATE TOTAL: </t>
  </si>
  <si>
    <t>(2) The fees contained in this estimate are are based on APCD Rule 40. Final fee may be more or less than this estimate (see Rule 40(d)(1)(iii)).</t>
  </si>
  <si>
    <t>(3) Emissions determined to be greater than 5 tons per year will be charged a emission fee on a ton per year basis. (see Rule 40 (e)(2)(iv)(A))</t>
  </si>
  <si>
    <t>(4)  Fees paid by credit card will be assessed a 2.19% processing fee (see Rule 40(c)(5))</t>
  </si>
  <si>
    <t>(5)  Federal government payments made through DFAS: Please reference the above liste Site ID Record number in your DFAS submittal.</t>
  </si>
  <si>
    <r>
      <rPr>
        <b/>
        <sz val="12"/>
        <rFont val="Times New Roman"/>
        <family val="1"/>
      </rPr>
      <t>TABLE 1 - PROPOSED RULE 40 – SUMMARY OF REVISED FEE SCHEDULES 1 - 59</t>
    </r>
  </si>
  <si>
    <r>
      <rPr>
        <b/>
        <sz val="11"/>
        <rFont val="Times New Roman"/>
        <family val="1"/>
      </rPr>
      <t>Fee Sched.</t>
    </r>
  </si>
  <si>
    <t>Initial Evaluation Fee</t>
  </si>
  <si>
    <t xml:space="preserve"> Emission Unit Renewal Fee</t>
  </si>
  <si>
    <r>
      <rPr>
        <sz val="10"/>
        <rFont val="Times New Roman"/>
        <family val="1"/>
      </rPr>
      <t>A</t>
    </r>
  </si>
  <si>
    <r>
      <rPr>
        <sz val="10"/>
        <rFont val="Times New Roman"/>
        <family val="1"/>
      </rPr>
      <t>Each Pot 100 pounds capacity or larger with no Peripheral Equipment</t>
    </r>
  </si>
  <si>
    <t>T+M</t>
  </si>
  <si>
    <t>Application</t>
  </si>
  <si>
    <r>
      <rPr>
        <sz val="10"/>
        <rFont val="Times New Roman"/>
        <family val="1"/>
      </rPr>
      <t>B</t>
    </r>
  </si>
  <si>
    <r>
      <rPr>
        <sz val="10"/>
        <rFont val="Times New Roman"/>
        <family val="1"/>
      </rPr>
      <t>Each Pot 100 pounds capacity or larger loaded Pneumatically or from Storage Hoppers</t>
    </r>
  </si>
  <si>
    <t>Emissions</t>
  </si>
  <si>
    <r>
      <rPr>
        <sz val="10"/>
        <rFont val="Times New Roman"/>
        <family val="1"/>
      </rPr>
      <t>C</t>
    </r>
  </si>
  <si>
    <r>
      <rPr>
        <sz val="10"/>
        <rFont val="Times New Roman"/>
        <family val="1"/>
      </rPr>
      <t>Each Bulk Abrasive Blasting Material Storage System</t>
    </r>
  </si>
  <si>
    <t>N/A</t>
  </si>
  <si>
    <r>
      <rPr>
        <sz val="10"/>
        <rFont val="Times New Roman"/>
        <family val="1"/>
      </rPr>
      <t>D</t>
    </r>
  </si>
  <si>
    <r>
      <rPr>
        <sz val="10"/>
        <rFont val="Times New Roman"/>
        <family val="1"/>
      </rPr>
      <t>Each Spent Abrasive Handling System</t>
    </r>
  </si>
  <si>
    <r>
      <rPr>
        <sz val="10"/>
        <rFont val="Times New Roman"/>
        <family val="1"/>
      </rPr>
      <t>X</t>
    </r>
  </si>
  <si>
    <t>LKR</t>
  </si>
  <si>
    <t>Associate Engineer</t>
  </si>
  <si>
    <r>
      <rPr>
        <sz val="10"/>
        <rFont val="Times New Roman"/>
        <family val="1"/>
      </rPr>
      <t>W</t>
    </r>
  </si>
  <si>
    <r>
      <rPr>
        <sz val="10"/>
        <rFont val="Times New Roman"/>
        <family val="1"/>
      </rPr>
      <t>Each Kettle or Tanker, Registered Under Rule 12</t>
    </r>
  </si>
  <si>
    <r>
      <rPr>
        <sz val="10"/>
        <rFont val="Times New Roman"/>
        <family val="1"/>
      </rPr>
      <t>Each Hot-Mix Asphalt Paving Batch Plant</t>
    </r>
  </si>
  <si>
    <r>
      <rPr>
        <sz val="10"/>
        <rFont val="Times New Roman"/>
        <family val="1"/>
      </rPr>
      <t>Each Drill, Registered Under Rule 12</t>
    </r>
  </si>
  <si>
    <r>
      <rPr>
        <sz val="10"/>
        <rFont val="Times New Roman"/>
        <family val="1"/>
      </rPr>
      <t>Each Screen Set</t>
    </r>
  </si>
  <si>
    <r>
      <rPr>
        <sz val="10"/>
        <rFont val="Times New Roman"/>
        <family val="1"/>
      </rPr>
      <t>Each Portable Sand and Gravel Screen Set, Registered Under Rule 12.1</t>
    </r>
  </si>
  <si>
    <r>
      <rPr>
        <sz val="10"/>
        <rFont val="Times New Roman"/>
        <family val="1"/>
      </rPr>
      <t>Each Plant</t>
    </r>
  </si>
  <si>
    <r>
      <rPr>
        <sz val="10"/>
        <rFont val="Times New Roman"/>
        <family val="1"/>
      </rPr>
      <t>Each 1 MM BTU/HR up to but not including 50 MM BTU/HR input</t>
    </r>
  </si>
  <si>
    <r>
      <rPr>
        <sz val="10"/>
        <rFont val="Times New Roman"/>
        <family val="1"/>
      </rPr>
      <t>Each 50 MM BTU/HR up to but not including 250 MM BTU/HR</t>
    </r>
  </si>
  <si>
    <t>RESERVED</t>
  </si>
  <si>
    <r>
      <rPr>
        <sz val="10"/>
        <rFont val="Times New Roman"/>
        <family val="1"/>
      </rPr>
      <t>E</t>
    </r>
  </si>
  <si>
    <r>
      <rPr>
        <sz val="10"/>
        <rFont val="Times New Roman"/>
        <family val="1"/>
      </rPr>
      <t>RESERVED</t>
    </r>
  </si>
  <si>
    <r>
      <rPr>
        <sz val="10"/>
        <rFont val="Times New Roman"/>
        <family val="1"/>
      </rPr>
      <t>F</t>
    </r>
  </si>
  <si>
    <r>
      <rPr>
        <sz val="10"/>
        <rFont val="Times New Roman"/>
        <family val="1"/>
      </rPr>
      <t>Each  1 MM BTU/HR up to but not including 50 MM BTU/HR input at a single site where more than 5 such units are located</t>
    </r>
  </si>
  <si>
    <r>
      <rPr>
        <sz val="10"/>
        <rFont val="Times New Roman"/>
        <family val="1"/>
      </rPr>
      <t>G</t>
    </r>
  </si>
  <si>
    <r>
      <rPr>
        <sz val="10"/>
        <rFont val="Times New Roman"/>
        <family val="1"/>
      </rPr>
      <t>H</t>
    </r>
  </si>
  <si>
    <t>W</t>
  </si>
  <si>
    <t>Each unit greater than 2 MM BTU/HR to less than 5 MM BTU/HR,
Registered Under Rule 12</t>
  </si>
  <si>
    <r>
      <rPr>
        <sz val="10"/>
        <rFont val="Times New Roman"/>
        <family val="1"/>
      </rPr>
      <t>Burning capacity up to and including 50 lbs/hr used exclusively for the incineration or cremation of animals</t>
    </r>
  </si>
  <si>
    <r>
      <rPr>
        <sz val="10"/>
        <rFont val="Times New Roman"/>
        <family val="1"/>
      </rPr>
      <t>Each Electric Motor/Armature Refurbishing Oven</t>
    </r>
  </si>
  <si>
    <t>Each Pit or Stationary Crucible/Pot Furnace</t>
  </si>
  <si>
    <r>
      <rPr>
        <sz val="10"/>
        <rFont val="Times New Roman"/>
        <family val="1"/>
      </rPr>
      <t>Each Tank</t>
    </r>
  </si>
  <si>
    <r>
      <rPr>
        <sz val="10"/>
        <rFont val="Times New Roman"/>
        <family val="1"/>
      </rPr>
      <t>Each Aircraft Propulsion Test Cell or Stand at a facility where more than one such unit is located</t>
    </r>
  </si>
  <si>
    <r>
      <rPr>
        <sz val="10"/>
        <rFont val="Times New Roman"/>
        <family val="1"/>
      </rPr>
      <t>Each Non-Aircraft Turbine Test Cell or Stand</t>
    </r>
  </si>
  <si>
    <r>
      <rPr>
        <sz val="10"/>
        <rFont val="Times New Roman"/>
        <family val="1"/>
      </rPr>
      <t>Each Non-Aircraft Turbine Engine 1 MM BTU/HR up to but not including 50 MM BTU/HR input</t>
    </r>
  </si>
  <si>
    <r>
      <rPr>
        <sz val="10"/>
        <rFont val="Times New Roman"/>
        <family val="1"/>
      </rPr>
      <t>Each Non-Aircraft Turbine Engine 50 MM BTU/HR up to but not including 250 MM BTU/HR input</t>
    </r>
  </si>
  <si>
    <r>
      <rPr>
        <sz val="10"/>
        <rFont val="Times New Roman"/>
        <family val="1"/>
      </rPr>
      <t>Each Non-Aircraft Turbine Engine 250 MM BTU/HR or greater input</t>
    </r>
  </si>
  <si>
    <r>
      <rPr>
        <sz val="10"/>
        <rFont val="Times New Roman"/>
        <family val="1"/>
      </rPr>
      <t>Each Unit used solely for Peak Load Electric Generation</t>
    </r>
  </si>
  <si>
    <r>
      <rPr>
        <sz val="10"/>
        <rFont val="Times New Roman"/>
        <family val="1"/>
      </rPr>
      <t>Each Standby Gas Turbine used for Emergency Power Generation</t>
    </r>
  </si>
  <si>
    <r>
      <rPr>
        <sz val="10"/>
        <rFont val="Times New Roman"/>
        <family val="1"/>
      </rPr>
      <t>Each Paper or Wood Shredder or Hammermill Grinder</t>
    </r>
  </si>
  <si>
    <r>
      <rPr>
        <sz val="10"/>
        <rFont val="Times New Roman"/>
        <family val="1"/>
      </rPr>
      <t>Each Receiving System (includes Silos)</t>
    </r>
  </si>
  <si>
    <r>
      <rPr>
        <sz val="10"/>
        <rFont val="Times New Roman"/>
        <family val="1"/>
      </rPr>
      <t>Each Grinder, Cracker, or Roll Mill</t>
    </r>
  </si>
  <si>
    <r>
      <rPr>
        <sz val="10"/>
        <rFont val="Times New Roman"/>
        <family val="1"/>
      </rPr>
      <t>Each Shaker Stack, Screen Set, Pelletizer System, Grain Cleaner, or Hammermill</t>
    </r>
  </si>
  <si>
    <r>
      <rPr>
        <sz val="10"/>
        <rFont val="Times New Roman"/>
        <family val="1"/>
      </rPr>
      <t>Each Mixer System</t>
    </r>
  </si>
  <si>
    <r>
      <rPr>
        <sz val="10"/>
        <rFont val="Times New Roman"/>
        <family val="1"/>
      </rPr>
      <t>Each Truck or Rail Loading System</t>
    </r>
  </si>
  <si>
    <r>
      <rPr>
        <sz val="10"/>
        <rFont val="Times New Roman"/>
        <family val="1"/>
      </rPr>
      <t>Each Receiving System (Railroad, Ship and Truck Unloading</t>
    </r>
  </si>
  <si>
    <r>
      <rPr>
        <sz val="10"/>
        <rFont val="Times New Roman"/>
        <family val="1"/>
      </rPr>
      <t>Each Storage Silo System</t>
    </r>
  </si>
  <si>
    <r>
      <rPr>
        <sz val="10"/>
        <rFont val="Times New Roman"/>
        <family val="1"/>
      </rPr>
      <t>Each Loadout Station System</t>
    </r>
  </si>
  <si>
    <r>
      <rPr>
        <sz val="10"/>
        <rFont val="Times New Roman"/>
        <family val="1"/>
      </rPr>
      <t>Each Belt Transfer Station</t>
    </r>
  </si>
  <si>
    <t xml:space="preserve">Each Grain Silo at beer breweries producing less than 100,000
barrels (3.1 million gallons) per year, Registered Under Rule 12 </t>
  </si>
  <si>
    <r>
      <rPr>
        <sz val="10"/>
        <rFont val="Times New Roman"/>
        <family val="1"/>
      </rPr>
      <t>Each Dry Chemical Mixer with capacity over one-half cubic yard</t>
    </r>
  </si>
  <si>
    <r>
      <rPr>
        <sz val="10"/>
        <rFont val="Times New Roman"/>
        <family val="1"/>
      </rPr>
      <t>Per Tank</t>
    </r>
  </si>
  <si>
    <r>
      <rPr>
        <sz val="10"/>
        <rFont val="Times New Roman"/>
        <family val="1"/>
      </rPr>
      <t>Tank Rim Seal Replacement</t>
    </r>
  </si>
  <si>
    <r>
      <rPr>
        <sz val="10"/>
        <rFont val="Times New Roman"/>
        <family val="1"/>
      </rPr>
      <t>Per Truck Loading Head</t>
    </r>
  </si>
  <si>
    <r>
      <rPr>
        <sz val="10"/>
        <rFont val="Times New Roman"/>
        <family val="1"/>
      </rPr>
      <t>Per Vapor Processor</t>
    </r>
  </si>
  <si>
    <r>
      <rPr>
        <sz val="10"/>
        <rFont val="Times New Roman"/>
        <family val="1"/>
      </rPr>
      <t>Per IR Loading Connector</t>
    </r>
  </si>
  <si>
    <r>
      <rPr>
        <sz val="10"/>
        <rFont val="Times New Roman"/>
        <family val="1"/>
      </rPr>
      <t>Facilities where Phase I and Phase II controls are required (includes Phase I fee)</t>
    </r>
  </si>
  <si>
    <r>
      <rPr>
        <sz val="10"/>
        <rFont val="Times New Roman"/>
        <family val="1"/>
      </rPr>
      <t>Facilities where only Phase I controls are required (includes tank replacement)</t>
    </r>
  </si>
  <si>
    <r>
      <rPr>
        <sz val="10"/>
        <rFont val="Times New Roman"/>
        <family val="1"/>
      </rPr>
      <t>First Permit to Operate for Marine Coating application at facilities emitting ≤ 10 tons/year of VOC from Marine Coating Operations</t>
    </r>
  </si>
  <si>
    <r>
      <rPr>
        <sz val="10"/>
        <rFont val="Times New Roman"/>
        <family val="1"/>
      </rPr>
      <t>T</t>
    </r>
  </si>
  <si>
    <r>
      <rPr>
        <sz val="10"/>
        <rFont val="Times New Roman"/>
        <family val="1"/>
      </rPr>
      <t>First Permit to Operate for Marine Coating application at facilities where combined coating and cleaning solvent usage is &lt; 3 gallons/day and &lt;100 gallons/year</t>
    </r>
  </si>
  <si>
    <r>
      <rPr>
        <sz val="10"/>
        <rFont val="Times New Roman"/>
        <family val="1"/>
      </rPr>
      <t>Z</t>
    </r>
  </si>
  <si>
    <r>
      <rPr>
        <sz val="10"/>
        <rFont val="Times New Roman"/>
        <family val="1"/>
      </rPr>
      <t>Each Surface Coating Application Station w/o control equipment and not covered by other fee schedules at facilities using &gt; 1 gallon/day of surface coatings and emitting ≤ 5 tons/year of VOC from equipment in this fee schedule</t>
    </r>
  </si>
  <si>
    <r>
      <rPr>
        <sz val="10"/>
        <rFont val="Times New Roman"/>
        <family val="1"/>
      </rPr>
      <t>Each Surface Coating Application Station w/o control equipment and not covered by other fee schedules at facilities emitting &gt; 5 tons/year of VOC from equipment in this fee schedule</t>
    </r>
  </si>
  <si>
    <r>
      <rPr>
        <sz val="10"/>
        <rFont val="Times New Roman"/>
        <family val="1"/>
      </rPr>
      <t>Each Fiberglass, Plastic or Foam Product Process Line at facilities emitting ≤10 tons/year of VOC from fiberglass, plastic or foam products operations</t>
    </r>
  </si>
  <si>
    <r>
      <rPr>
        <sz val="10"/>
        <rFont val="Times New Roman"/>
        <family val="1"/>
      </rPr>
      <t>I</t>
    </r>
  </si>
  <si>
    <r>
      <rPr>
        <sz val="10"/>
        <rFont val="Times New Roman"/>
        <family val="1"/>
      </rPr>
      <t>Each Surface Coating Application Station requiring Control Equipment</t>
    </r>
  </si>
  <si>
    <r>
      <rPr>
        <sz val="10"/>
        <rFont val="Times New Roman"/>
        <family val="1"/>
      </rPr>
      <t>J</t>
    </r>
  </si>
  <si>
    <r>
      <rPr>
        <sz val="10"/>
        <rFont val="Times New Roman"/>
        <family val="1"/>
      </rPr>
      <t>Each Surface Coating Application Station subject to Rule 67.3 or 67.9 w/o Control Equipment at facilities emitting ≤ 5 tons/year of VOC from equipment in this fee schedule</t>
    </r>
  </si>
  <si>
    <r>
      <rPr>
        <sz val="10"/>
        <rFont val="Times New Roman"/>
        <family val="1"/>
      </rPr>
      <t>K</t>
    </r>
  </si>
  <si>
    <r>
      <rPr>
        <sz val="10"/>
        <rFont val="Times New Roman"/>
        <family val="1"/>
      </rPr>
      <t>Each Surface Coating Application Station subject to Rule 67.3 or 67.9 w/o Control Equipment at facilities emitting &gt; 5 tons/year of VOC from equipment in this fee schedule</t>
    </r>
  </si>
  <si>
    <r>
      <rPr>
        <sz val="10"/>
        <rFont val="Times New Roman"/>
        <family val="1"/>
      </rPr>
      <t>L</t>
    </r>
  </si>
  <si>
    <t>Each Wood Products Coating Application Station w/o Control Equipment at facilities using &gt; 500 gallons/year of wood products coatings</t>
  </si>
  <si>
    <r>
      <rPr>
        <sz val="10"/>
        <rFont val="Times New Roman"/>
        <family val="1"/>
      </rPr>
      <t>M</t>
    </r>
  </si>
  <si>
    <r>
      <rPr>
        <sz val="10"/>
        <rFont val="Times New Roman"/>
        <family val="1"/>
      </rPr>
      <t>N</t>
    </r>
  </si>
  <si>
    <r>
      <rPr>
        <sz val="10"/>
        <rFont val="Times New Roman"/>
        <family val="1"/>
      </rPr>
      <t>Each Press or Operation at a Printing or Graphic Arts facility subject to Rule 67.16</t>
    </r>
  </si>
  <si>
    <r>
      <rPr>
        <sz val="10"/>
        <rFont val="Times New Roman"/>
        <family val="1"/>
      </rPr>
      <t>O</t>
    </r>
  </si>
  <si>
    <t>Each Fiberglass, Plastic or Foam Product Process Line Using Only Polyester Resin</t>
  </si>
  <si>
    <r>
      <rPr>
        <sz val="10"/>
        <rFont val="Times New Roman"/>
        <family val="1"/>
      </rPr>
      <t>P</t>
    </r>
  </si>
  <si>
    <r>
      <rPr>
        <sz val="10"/>
        <rFont val="Times New Roman"/>
        <family val="1"/>
      </rPr>
      <t>Each Surface Coating Application Station w/o control equipment (except automotive painting) where combined coating, and cleaning solvent usage is &lt; 1 gallon/day or &lt; 50 gallons/year</t>
    </r>
  </si>
  <si>
    <r>
      <rPr>
        <sz val="10"/>
        <rFont val="Times New Roman"/>
        <family val="1"/>
      </rPr>
      <t>Q</t>
    </r>
  </si>
  <si>
    <r>
      <rPr>
        <sz val="10"/>
        <rFont val="Times New Roman"/>
        <family val="1"/>
      </rPr>
      <t>Each Wood Products Coating Application Station of coatings and stripper w/o control equipment at a facility using &lt; 500 gallons/year for Wood Products Coating Operations</t>
    </r>
  </si>
  <si>
    <r>
      <rPr>
        <sz val="10"/>
        <rFont val="Times New Roman"/>
        <family val="1"/>
      </rPr>
      <t>R</t>
    </r>
  </si>
  <si>
    <r>
      <rPr>
        <sz val="10"/>
        <rFont val="Times New Roman"/>
        <family val="1"/>
      </rPr>
      <t>Each facility applying &lt; 5 gallons/day of Coating Materials subject to Rule 67.20 (as applied or sprayed)</t>
    </r>
  </si>
  <si>
    <r>
      <rPr>
        <sz val="10"/>
        <rFont val="Times New Roman"/>
        <family val="1"/>
      </rPr>
      <t>U</t>
    </r>
  </si>
  <si>
    <r>
      <rPr>
        <sz val="10"/>
        <rFont val="Times New Roman"/>
        <family val="1"/>
      </rPr>
      <t>Each Adhesive Materials Application Station w/o control equipment at facilities emitting ≤ 5 tons/year of VOC from equipment in this fee schedule</t>
    </r>
  </si>
  <si>
    <r>
      <rPr>
        <sz val="10"/>
        <rFont val="Times New Roman"/>
        <family val="1"/>
      </rPr>
      <t>V</t>
    </r>
  </si>
  <si>
    <r>
      <rPr>
        <sz val="10"/>
        <rFont val="Times New Roman"/>
        <family val="1"/>
      </rPr>
      <t>Each Adhesive Materials Application Station w/o control equipment at facilities emitting &gt; 5 tons/year of VOC from equipment in this fee schedule</t>
    </r>
  </si>
  <si>
    <r>
      <rPr>
        <sz val="10"/>
        <rFont val="Times New Roman"/>
        <family val="1"/>
      </rPr>
      <t>Each Adhesive Materials Application Station w/o control equipment where adhesive materials usage is &lt; 55 gallons/year</t>
    </r>
  </si>
  <si>
    <r>
      <rPr>
        <sz val="10"/>
        <rFont val="Times New Roman"/>
        <family val="1"/>
      </rPr>
      <t>Each Vapor Degreaser with an Air Vapor Interfacial area &gt; 5 square feet</t>
    </r>
  </si>
  <si>
    <r>
      <rPr>
        <sz val="10"/>
        <rFont val="Times New Roman"/>
        <family val="1"/>
      </rPr>
      <t>Each Cold Solvent Degreaser with liquid surface area &gt; 5 square feet</t>
    </r>
  </si>
  <si>
    <r>
      <rPr>
        <sz val="10"/>
        <rFont val="Times New Roman"/>
        <family val="1"/>
      </rPr>
      <t>Each Paint Stripping Tank</t>
    </r>
  </si>
  <si>
    <r>
      <rPr>
        <sz val="10"/>
        <rFont val="Times New Roman"/>
        <family val="1"/>
      </rPr>
      <t>Remote Reservoir Cleaners</t>
    </r>
  </si>
  <si>
    <r>
      <rPr>
        <sz val="10"/>
        <rFont val="Times New Roman"/>
        <family val="1"/>
      </rPr>
      <t>Vapor Degreaser with an Air-Vapor Interfacial area ≤ 5 square feet</t>
    </r>
  </si>
  <si>
    <t>Cold Solvent Degreaser with a liquid surface area ≤ 5 square feet</t>
  </si>
  <si>
    <r>
      <rPr>
        <sz val="10"/>
        <rFont val="Times New Roman"/>
        <family val="1"/>
      </rPr>
      <t>Metal Inspection Tanks</t>
    </r>
  </si>
  <si>
    <r>
      <rPr>
        <sz val="10"/>
        <rFont val="Times New Roman"/>
        <family val="1"/>
      </rPr>
      <t>Contract Service Remote Reservoir Cleaners with &gt; 100 units</t>
    </r>
  </si>
  <si>
    <r>
      <rPr>
        <sz val="10"/>
        <rFont val="Times New Roman"/>
        <family val="1"/>
      </rPr>
      <t>Contract Service Cold Degreasers with a liquid surface area of ≤ 5 square feet</t>
    </r>
  </si>
  <si>
    <r>
      <rPr>
        <sz val="10"/>
        <rFont val="Times New Roman"/>
        <family val="1"/>
      </rPr>
      <t>Each facility-wide Solvent Application Operation</t>
    </r>
  </si>
  <si>
    <r>
      <rPr>
        <sz val="10"/>
        <rFont val="Times New Roman"/>
        <family val="1"/>
      </rPr>
      <t>Each Solder Leveler</t>
    </r>
  </si>
  <si>
    <r>
      <rPr>
        <sz val="10"/>
        <rFont val="Times New Roman"/>
        <family val="1"/>
      </rPr>
      <t>Kelp and Biogum Products Solvent Dryer</t>
    </r>
  </si>
  <si>
    <r>
      <rPr>
        <sz val="10"/>
        <rFont val="Times New Roman"/>
        <family val="1"/>
      </rPr>
      <t>Each Facility using Halogenated Hydrocarbon Solvents required to install Control Equipment</t>
    </r>
  </si>
  <si>
    <r>
      <rPr>
        <sz val="10"/>
        <rFont val="Times New Roman"/>
        <family val="1"/>
      </rPr>
      <t>Each Facility using Petroleum Based Solvents</t>
    </r>
  </si>
  <si>
    <r>
      <rPr>
        <sz val="10"/>
        <rFont val="Times New Roman"/>
        <family val="1"/>
      </rPr>
      <t>Each Copper Etching Tank</t>
    </r>
  </si>
  <si>
    <r>
      <rPr>
        <sz val="10"/>
        <rFont val="Times New Roman"/>
        <family val="1"/>
      </rPr>
      <t>Each Acid Chemical Milling Tank</t>
    </r>
  </si>
  <si>
    <r>
      <rPr>
        <sz val="10"/>
        <rFont val="Times New Roman"/>
        <family val="1"/>
      </rPr>
      <t>Each Hot Dip Galvanizing Tank</t>
    </r>
  </si>
  <si>
    <r>
      <rPr>
        <sz val="10"/>
        <rFont val="Times New Roman"/>
        <family val="1"/>
      </rPr>
      <t>Each Cogeneration Engine with in-stack Emission Controls</t>
    </r>
  </si>
  <si>
    <r>
      <rPr>
        <sz val="10"/>
        <rFont val="Times New Roman"/>
        <family val="1"/>
      </rPr>
      <t>Each Cogeneration Engine with Engine Design Emission Controls</t>
    </r>
  </si>
  <si>
    <r>
      <rPr>
        <sz val="10"/>
        <rFont val="Times New Roman"/>
        <family val="1"/>
      </rPr>
      <t>Each Emergency Standby Engine (for electrical or fuel interruptions beyond control of Permittee)</t>
    </r>
  </si>
  <si>
    <r>
      <rPr>
        <sz val="10"/>
        <rFont val="Times New Roman"/>
        <family val="1"/>
      </rPr>
      <t>Each Engine for Non-Emergency and Non-Cogeneration Operation</t>
    </r>
  </si>
  <si>
    <r>
      <rPr>
        <sz val="10"/>
        <rFont val="Times New Roman"/>
        <family val="1"/>
      </rPr>
      <t>Each Grouping of Engines for Dredging or Crane Operation with total engine horsepower &gt; 200 HP</t>
    </r>
  </si>
  <si>
    <r>
      <rPr>
        <sz val="10"/>
        <rFont val="Times New Roman"/>
        <family val="1"/>
      </rPr>
      <t>Each Diesel Pile-Driving Hammer</t>
    </r>
  </si>
  <si>
    <r>
      <rPr>
        <sz val="10"/>
        <rFont val="Times New Roman"/>
        <family val="1"/>
      </rPr>
      <t>Each Engine for Non-Emergency and Non-Cogeneration Operation &lt; 200 horsepower</t>
    </r>
  </si>
  <si>
    <r>
      <rPr>
        <sz val="10"/>
        <rFont val="Times New Roman"/>
        <family val="1"/>
      </rPr>
      <t>Each California Certified Emergency Standby Engine (for electrical or fuel interruptions beyond control of Permittee)</t>
    </r>
  </si>
  <si>
    <r>
      <rPr>
        <sz val="10"/>
        <rFont val="Times New Roman"/>
        <family val="1"/>
      </rPr>
      <t>Each Internal Combustion Engine Test Cell and Test Stand</t>
    </r>
  </si>
  <si>
    <t>L</t>
  </si>
  <si>
    <t>Each Diesel Particulate Filter Cleaning Process</t>
  </si>
  <si>
    <r>
      <rPr>
        <sz val="10"/>
        <rFont val="Times New Roman"/>
        <family val="1"/>
      </rPr>
      <t>Each Specified Eligible Engine, Registered Under Rule 12</t>
    </r>
  </si>
  <si>
    <r>
      <rPr>
        <sz val="10"/>
        <rFont val="Times New Roman"/>
        <family val="1"/>
      </rPr>
      <t>Each Specified Eligible Portable Engine, Registered Under Rule 12.1</t>
    </r>
  </si>
  <si>
    <r>
      <rPr>
        <sz val="10"/>
        <rFont val="Times New Roman"/>
        <family val="1"/>
      </rPr>
      <t>Each System</t>
    </r>
  </si>
  <si>
    <r>
      <rPr>
        <sz val="10"/>
        <rFont val="Times New Roman"/>
        <family val="1"/>
      </rPr>
      <t>Each Booth or Room</t>
    </r>
  </si>
  <si>
    <r>
      <rPr>
        <sz val="10"/>
        <rFont val="Times New Roman"/>
        <family val="1"/>
      </rPr>
      <t>Each Application Station</t>
    </r>
  </si>
  <si>
    <r>
      <rPr>
        <sz val="10"/>
        <rFont val="Times New Roman"/>
        <family val="1"/>
      </rPr>
      <t>Each Process Line for Paint, Adhesive, Stain, or Ink Manufacturing at facilities producing &gt; 10,000 gallons per year</t>
    </r>
  </si>
  <si>
    <r>
      <rPr>
        <sz val="10"/>
        <rFont val="Times New Roman"/>
        <family val="1"/>
      </rPr>
      <t>Each Can Filling Line</t>
    </r>
  </si>
  <si>
    <r>
      <rPr>
        <sz val="10"/>
        <rFont val="Times New Roman"/>
        <family val="1"/>
      </rPr>
      <t>Each Process Line for Solder Paste or Dielectric Paste Manufacturing</t>
    </r>
  </si>
  <si>
    <r>
      <rPr>
        <sz val="10"/>
        <rFont val="Times New Roman"/>
        <family val="1"/>
      </rPr>
      <t xml:space="preserve">Each Paint, Adhesive, Stain or Ink Manufacturing facility producing
</t>
    </r>
    <r>
      <rPr>
        <sz val="10"/>
        <rFont val="Times New Roman"/>
        <family val="1"/>
      </rPr>
      <t>&lt;10,000 gallons per year</t>
    </r>
  </si>
  <si>
    <r>
      <rPr>
        <sz val="10"/>
        <rFont val="Times New Roman"/>
        <family val="1"/>
      </rPr>
      <t>Ferro Electronic Material Systems (ID # APCD2001-SITE-04439) *</t>
    </r>
  </si>
  <si>
    <r>
      <rPr>
        <sz val="10"/>
        <rFont val="Times New Roman"/>
        <family val="1"/>
      </rPr>
      <t>*Pursuant to Subsection (c)(3)</t>
    </r>
  </si>
  <si>
    <r>
      <rPr>
        <sz val="10"/>
        <rFont val="Times New Roman"/>
        <family val="1"/>
      </rPr>
      <t>Each Process Line</t>
    </r>
  </si>
  <si>
    <r>
      <rPr>
        <sz val="10"/>
        <rFont val="Times New Roman"/>
        <family val="1"/>
      </rPr>
      <t>Each Portable Unheated Pavement Crushing and Recycling System, Registration Under Rule 12.1</t>
    </r>
  </si>
  <si>
    <r>
      <rPr>
        <sz val="10"/>
        <rFont val="Times New Roman"/>
        <family val="1"/>
      </rPr>
      <t>Aztec Perlite (ID # APCD1978-SITE-01598)*</t>
    </r>
  </si>
  <si>
    <r>
      <rPr>
        <sz val="10"/>
        <rFont val="Times New Roman"/>
        <family val="1"/>
      </rPr>
      <t>Each Screen Printing Operation</t>
    </r>
  </si>
  <si>
    <r>
      <rPr>
        <sz val="10"/>
        <rFont val="Times New Roman"/>
        <family val="1"/>
      </rPr>
      <t>Each Coating/Maskant Application Operation, excluding Conformal Operation</t>
    </r>
  </si>
  <si>
    <r>
      <rPr>
        <sz val="10"/>
        <rFont val="Times New Roman"/>
        <family val="1"/>
      </rPr>
      <t>Each Conformal Coating Operation</t>
    </r>
  </si>
  <si>
    <r>
      <rPr>
        <sz val="10"/>
        <rFont val="Times New Roman"/>
        <family val="1"/>
      </rPr>
      <t>Evaporators and Dryers [other than those referenced in Fee Schedule 30 (a)] processing materials containing volatile organic compounds</t>
    </r>
  </si>
  <si>
    <r>
      <rPr>
        <sz val="10"/>
        <rFont val="Times New Roman"/>
        <family val="1"/>
      </rPr>
      <t>Solvent Recovery Stills, on-site, batch-type, solvent usage &gt; 350 gallons per day</t>
    </r>
  </si>
  <si>
    <r>
      <rPr>
        <sz val="10"/>
        <rFont val="Times New Roman"/>
        <family val="1"/>
      </rPr>
      <t>Each Organic Gas Sterilizer requiring control</t>
    </r>
  </si>
  <si>
    <t>Municipal Waste Storage and Processing - not subject to the ARB Methane Emissions Regulation</t>
  </si>
  <si>
    <t>Municipal Waste Storage and Processing - subject to the ARB Methane Emissions Regulation</t>
  </si>
  <si>
    <r>
      <rPr>
        <sz val="10"/>
        <rFont val="Times New Roman"/>
        <family val="1"/>
      </rPr>
      <t>Non-Operational Status Equipment</t>
    </r>
  </si>
  <si>
    <r>
      <rPr>
        <sz val="10"/>
        <rFont val="Times New Roman"/>
        <family val="1"/>
      </rPr>
      <t>Activating Non-Operational Status Equipment</t>
    </r>
  </si>
  <si>
    <r>
      <rPr>
        <sz val="10"/>
        <rFont val="Times New Roman"/>
        <family val="1"/>
      </rPr>
      <t>Each Coffee Roaster</t>
    </r>
  </si>
  <si>
    <r>
      <rPr>
        <sz val="10"/>
        <rFont val="Times New Roman"/>
        <family val="1"/>
      </rPr>
      <t>Each On-site Processing Line</t>
    </r>
  </si>
  <si>
    <r>
      <rPr>
        <sz val="10"/>
        <rFont val="Times New Roman"/>
        <family val="1"/>
      </rPr>
      <t xml:space="preserve">USN Air Station NORIS Public Works (ID # APCD1986-SITE-02755)
</t>
    </r>
    <r>
      <rPr>
        <sz val="10"/>
        <rFont val="Times New Roman"/>
        <family val="1"/>
      </rPr>
      <t>*</t>
    </r>
  </si>
  <si>
    <r>
      <rPr>
        <sz val="10"/>
        <rFont val="Times New Roman"/>
        <family val="1"/>
      </rPr>
      <t>Air Stripping Equipment</t>
    </r>
  </si>
  <si>
    <r>
      <rPr>
        <sz val="10"/>
        <rFont val="Times New Roman"/>
        <family val="1"/>
      </rPr>
      <t>Soil Remediation Equipment - On-site (In situ Only)</t>
    </r>
  </si>
  <si>
    <r>
      <rPr>
        <sz val="10"/>
        <rFont val="Times New Roman"/>
        <family val="1"/>
      </rPr>
      <t>Each Pharmaceutical Manufacturing Process Line</t>
    </r>
  </si>
  <si>
    <r>
      <rPr>
        <sz val="10"/>
        <rFont val="Times New Roman"/>
        <family val="1"/>
      </rPr>
      <t>Each Hard or Decorative Chrome plating and/or Anodizing Tank or Group of Tanks Served by an Emission Control System</t>
    </r>
  </si>
  <si>
    <r>
      <rPr>
        <sz val="10"/>
        <rFont val="Times New Roman"/>
        <family val="1"/>
      </rPr>
      <t>Each Decorative Plating Tank without Add-on Emission Controls</t>
    </r>
  </si>
  <si>
    <t>D</t>
  </si>
  <si>
    <t>Each Chromate Conversion Tank</t>
  </si>
  <si>
    <r>
      <rPr>
        <sz val="10"/>
        <rFont val="Times New Roman"/>
        <family val="1"/>
      </rPr>
      <t>Each Wastewater Treatment Facility, or Each Water Reclamation Facility</t>
    </r>
  </si>
  <si>
    <r>
      <rPr>
        <sz val="10"/>
        <rFont val="Times New Roman"/>
        <family val="1"/>
      </rPr>
      <t>Each Wastewater Pump Station</t>
    </r>
  </si>
  <si>
    <r>
      <rPr>
        <sz val="10"/>
        <rFont val="Times New Roman"/>
        <family val="1"/>
      </rPr>
      <t>Bakery Ovens at Facilities with Emission Controls Pursuant to Rule 67.24</t>
    </r>
  </si>
  <si>
    <r>
      <rPr>
        <sz val="10"/>
        <rFont val="Times New Roman"/>
        <family val="1"/>
      </rPr>
      <t>Portable Asbestos Mastic Removal Application Station</t>
    </r>
  </si>
  <si>
    <t>Miscellaneous Operations</t>
  </si>
  <si>
    <t>Like Kind Replacement</t>
  </si>
  <si>
    <r>
      <rPr>
        <b/>
        <sz val="11"/>
        <rFont val="Times New Roman"/>
        <family val="1"/>
      </rPr>
      <t>TABLE 2 - PROPOSED RULE 40 – SUMMARY OF REVISED SOURCE TESTING FEES</t>
    </r>
  </si>
  <si>
    <r>
      <rPr>
        <sz val="11"/>
        <rFont val="Times New Roman"/>
        <family val="1"/>
      </rPr>
      <t>A</t>
    </r>
  </si>
  <si>
    <r>
      <rPr>
        <sz val="11"/>
        <rFont val="Times New Roman"/>
        <family val="1"/>
      </rPr>
      <t>B</t>
    </r>
  </si>
  <si>
    <r>
      <rPr>
        <sz val="11"/>
        <rFont val="Times New Roman"/>
        <family val="1"/>
      </rPr>
      <t>C</t>
    </r>
  </si>
  <si>
    <t>Each Sulfur Oxides Source Test</t>
  </si>
  <si>
    <r>
      <rPr>
        <sz val="11"/>
        <rFont val="Times New Roman"/>
        <family val="1"/>
      </rPr>
      <t>D</t>
    </r>
  </si>
  <si>
    <t>Annual Fee for each Biennial Cycle Test for NOx and CO (1/2 the cost of one test)</t>
  </si>
  <si>
    <r>
      <rPr>
        <sz val="11"/>
        <rFont val="Times New Roman"/>
        <family val="1"/>
      </rPr>
      <t>E</t>
    </r>
  </si>
  <si>
    <t>Each Ethylene Oxide Source Test</t>
  </si>
  <si>
    <r>
      <rPr>
        <sz val="11"/>
        <rFont val="Times New Roman"/>
        <family val="1"/>
      </rPr>
      <t>F</t>
    </r>
  </si>
  <si>
    <t>Each Carbon Monoxide and Nitrogen Oxides Source Test</t>
  </si>
  <si>
    <r>
      <rPr>
        <sz val="11"/>
        <rFont val="Times New Roman"/>
        <family val="1"/>
      </rPr>
      <t>G</t>
    </r>
  </si>
  <si>
    <t>Each Nitrogen Oxides Source Test</t>
  </si>
  <si>
    <r>
      <rPr>
        <sz val="11"/>
        <rFont val="Times New Roman"/>
        <family val="1"/>
      </rPr>
      <t>H</t>
    </r>
  </si>
  <si>
    <t>Each Incinerator Particulate Matter Source Test with Waste Burning Capacity of &gt; 100 lbs Per Hour</t>
  </si>
  <si>
    <r>
      <rPr>
        <sz val="11"/>
        <rFont val="Times New Roman"/>
        <family val="1"/>
      </rPr>
      <t>I</t>
    </r>
  </si>
  <si>
    <t>Each Ammonia Source Test</t>
  </si>
  <si>
    <r>
      <rPr>
        <sz val="11"/>
        <rFont val="Times New Roman"/>
        <family val="1"/>
      </rPr>
      <t>J</t>
    </r>
  </si>
  <si>
    <t>Continuous Emission Monitor System Evaluation</t>
  </si>
  <si>
    <r>
      <rPr>
        <sz val="11"/>
        <rFont val="Times New Roman"/>
        <family val="1"/>
      </rPr>
      <t>K</t>
    </r>
  </si>
  <si>
    <t>Incinerator Particulate Matter Source Test with Waste Burning Capacity of &lt; 100 lbs Per Hour</t>
  </si>
  <si>
    <r>
      <rPr>
        <sz val="11"/>
        <rFont val="Times New Roman"/>
        <family val="1"/>
      </rPr>
      <t>L</t>
    </r>
  </si>
  <si>
    <r>
      <rPr>
        <sz val="11"/>
        <rFont val="Times New Roman"/>
        <family val="1"/>
      </rPr>
      <t>M</t>
    </r>
  </si>
  <si>
    <t>Each Mass Emissions Source Test</t>
  </si>
  <si>
    <r>
      <rPr>
        <sz val="11"/>
        <rFont val="Times New Roman"/>
        <family val="1"/>
      </rPr>
      <t>N</t>
    </r>
  </si>
  <si>
    <r>
      <rPr>
        <sz val="11"/>
        <rFont val="Times New Roman"/>
        <family val="1"/>
      </rPr>
      <t>O</t>
    </r>
  </si>
  <si>
    <t>Each Multiple Metals Source Test</t>
  </si>
  <si>
    <r>
      <rPr>
        <sz val="11"/>
        <rFont val="Times New Roman"/>
        <family val="1"/>
      </rPr>
      <t>P</t>
    </r>
  </si>
  <si>
    <t>Each Chromium Source Test</t>
  </si>
  <si>
    <r>
      <rPr>
        <sz val="11"/>
        <rFont val="Times New Roman"/>
        <family val="1"/>
      </rPr>
      <t>Q</t>
    </r>
  </si>
  <si>
    <t>Each VOC Onsite Analysis</t>
  </si>
  <si>
    <r>
      <rPr>
        <sz val="11"/>
        <rFont val="Times New Roman"/>
        <family val="1"/>
      </rPr>
      <t>R</t>
    </r>
  </si>
  <si>
    <t>Each VOC Offsite Analysis</t>
  </si>
  <si>
    <r>
      <rPr>
        <sz val="11"/>
        <rFont val="Times New Roman"/>
        <family val="1"/>
      </rPr>
      <t>S</t>
    </r>
  </si>
  <si>
    <t>Each Hydrogen Sulfide Source Test</t>
  </si>
  <si>
    <r>
      <rPr>
        <sz val="11"/>
        <rFont val="Times New Roman"/>
        <family val="1"/>
      </rPr>
      <t>T</t>
    </r>
  </si>
  <si>
    <t>Each Acid Gas Source Test</t>
  </si>
  <si>
    <r>
      <rPr>
        <sz val="11"/>
        <rFont val="Times New Roman"/>
        <family val="1"/>
      </rPr>
      <t>U</t>
    </r>
  </si>
  <si>
    <r>
      <rPr>
        <sz val="11"/>
        <rFont val="Times New Roman"/>
        <family val="1"/>
      </rPr>
      <t>V</t>
    </r>
  </si>
  <si>
    <t>Annual Fee for Optional Source Test Pilot Study</t>
  </si>
  <si>
    <t>PM Source Test</t>
  </si>
  <si>
    <t>X</t>
  </si>
  <si>
    <t>PM+Nox+CO Test</t>
  </si>
  <si>
    <t>Y</t>
  </si>
  <si>
    <t>PM+CO+O2 Test</t>
  </si>
  <si>
    <r>
      <rPr>
        <sz val="11"/>
        <rFont val="Times New Roman"/>
        <family val="1"/>
      </rPr>
      <t>Z</t>
    </r>
  </si>
  <si>
    <t>Miscellaneous Source Test  (Special Tests not Listed)</t>
  </si>
  <si>
    <r>
      <rPr>
        <b/>
        <sz val="12"/>
        <rFont val="Times New Roman"/>
        <family val="1"/>
      </rPr>
      <t>TABLE 3 - PROPOSED RULE 40 – SUMMARY OF REVISED SOURCE TEST WITNESS FEES</t>
    </r>
  </si>
  <si>
    <r>
      <rPr>
        <b/>
        <sz val="12"/>
        <rFont val="Times New Roman"/>
        <family val="1"/>
      </rPr>
      <t>TABLE 4 - PROPOSED RULE 40 – SUMMARY OF HOURLY LABOR RATE</t>
    </r>
  </si>
  <si>
    <t>ENG</t>
  </si>
  <si>
    <t>MTS</t>
  </si>
  <si>
    <t>STS</t>
  </si>
  <si>
    <t>CS</t>
  </si>
  <si>
    <t>Compliance Services</t>
  </si>
  <si>
    <t>PMIS</t>
  </si>
  <si>
    <t>Planning and Mobile Incentives Services</t>
  </si>
  <si>
    <t>T&amp;M Fee Categories</t>
  </si>
  <si>
    <t>New</t>
  </si>
  <si>
    <t>Mod</t>
  </si>
  <si>
    <r>
      <rPr>
        <b/>
        <sz val="10"/>
        <rFont val="Times New Roman"/>
        <family val="1"/>
      </rPr>
      <t>Schedule 1</t>
    </r>
    <r>
      <rPr>
        <sz val="10"/>
        <rFont val="Times New Roman"/>
        <family val="1"/>
      </rPr>
      <t>:  Abrasive Blasting Equipment Excluding Rooms and Booths</t>
    </r>
  </si>
  <si>
    <t>HRA low</t>
  </si>
  <si>
    <t>HRA high</t>
  </si>
  <si>
    <r>
      <rPr>
        <b/>
        <sz val="10"/>
        <rFont val="Times New Roman"/>
        <family val="1"/>
      </rPr>
      <t>Schedule 2</t>
    </r>
    <r>
      <rPr>
        <sz val="10"/>
        <rFont val="Times New Roman"/>
        <family val="1"/>
      </rPr>
      <t>:  Abrasive Blasting Cabinets, Rooms and Booths</t>
    </r>
  </si>
  <si>
    <r>
      <rPr>
        <b/>
        <sz val="10"/>
        <rFont val="Times New Roman"/>
        <family val="1"/>
      </rPr>
      <t>Schedule 3</t>
    </r>
    <r>
      <rPr>
        <sz val="10"/>
        <rFont val="Times New Roman"/>
        <family val="1"/>
      </rPr>
      <t>:  Asphalt Roofing Kettles and Tankers used to Store, Heat, Transport, and Transfer Hot Asphalt</t>
    </r>
  </si>
  <si>
    <t>No</t>
  </si>
  <si>
    <r>
      <rPr>
        <b/>
        <sz val="10"/>
        <rFont val="Times New Roman"/>
        <family val="1"/>
      </rPr>
      <t>Schedule 4</t>
    </r>
    <r>
      <rPr>
        <sz val="10"/>
        <rFont val="Times New Roman"/>
        <family val="1"/>
      </rPr>
      <t>:  Hot-Mix Asphalt Paving Batch Plant</t>
    </r>
  </si>
  <si>
    <r>
      <rPr>
        <b/>
        <sz val="10"/>
        <rFont val="Times New Roman"/>
        <family val="1"/>
      </rPr>
      <t>Schedule 5</t>
    </r>
    <r>
      <rPr>
        <sz val="10"/>
        <rFont val="Times New Roman"/>
        <family val="1"/>
      </rPr>
      <t>:  Rock Drills</t>
    </r>
  </si>
  <si>
    <r>
      <rPr>
        <b/>
        <sz val="10"/>
        <rFont val="Times New Roman"/>
        <family val="1"/>
      </rPr>
      <t>Schedule 6</t>
    </r>
    <r>
      <rPr>
        <sz val="10"/>
        <rFont val="Times New Roman"/>
        <family val="1"/>
      </rPr>
      <t>:  Sand, Rock, Aggregate Screens, and Other Screening Operations, when not used in Conjunction with other Permit Items in these Schedules</t>
    </r>
  </si>
  <si>
    <r>
      <rPr>
        <b/>
        <sz val="10"/>
        <rFont val="Times New Roman"/>
        <family val="1"/>
      </rPr>
      <t>Schedule 7</t>
    </r>
    <r>
      <rPr>
        <sz val="10"/>
        <rFont val="Times New Roman"/>
        <family val="1"/>
      </rPr>
      <t>:  Sand, Rock, and Aggregate Plants</t>
    </r>
  </si>
  <si>
    <r>
      <rPr>
        <b/>
        <sz val="10"/>
        <rFont val="Times New Roman"/>
        <family val="1"/>
      </rPr>
      <t>Schedule 8</t>
    </r>
    <r>
      <rPr>
        <sz val="10"/>
        <rFont val="Times New Roman"/>
        <family val="1"/>
      </rPr>
      <t>:  Concrete Batch Plants, Concrete Mixers over One Cubic Yard Capacity and Separate Cement Silo Systems</t>
    </r>
  </si>
  <si>
    <t>Removed</t>
  </si>
  <si>
    <r>
      <rPr>
        <b/>
        <sz val="10"/>
        <rFont val="Times New Roman"/>
        <family val="1"/>
      </rPr>
      <t>Schedule 9</t>
    </r>
    <r>
      <rPr>
        <sz val="10"/>
        <rFont val="Times New Roman"/>
        <family val="1"/>
      </rPr>
      <t>: Concrete Product Manufacturing Plants</t>
    </r>
  </si>
  <si>
    <r>
      <rPr>
        <b/>
        <sz val="10"/>
        <rFont val="Times New Roman"/>
        <family val="1"/>
      </rPr>
      <t>Schedule 10</t>
    </r>
    <r>
      <rPr>
        <sz val="10"/>
        <rFont val="Times New Roman"/>
        <family val="1"/>
      </rPr>
      <t>:  RESERVED</t>
    </r>
  </si>
  <si>
    <r>
      <rPr>
        <b/>
        <sz val="10"/>
        <rFont val="Times New Roman"/>
        <family val="1"/>
      </rPr>
      <t>Schedule 11</t>
    </r>
    <r>
      <rPr>
        <sz val="10"/>
        <rFont val="Times New Roman"/>
        <family val="1"/>
      </rPr>
      <t xml:space="preserve">:  </t>
    </r>
    <r>
      <rPr>
        <strike/>
        <sz val="10"/>
        <rFont val="Times New Roman"/>
        <family val="1"/>
      </rPr>
      <t>Tire Buffers </t>
    </r>
    <r>
      <rPr>
        <strike/>
        <u/>
        <sz val="10"/>
        <rFont val="Times New Roman"/>
        <family val="1"/>
      </rPr>
      <t>RESERVED</t>
    </r>
  </si>
  <si>
    <r>
      <rPr>
        <b/>
        <sz val="10"/>
        <rFont val="Times New Roman"/>
        <family val="1"/>
      </rPr>
      <t>Schedule 12</t>
    </r>
    <r>
      <rPr>
        <sz val="10"/>
        <rFont val="Times New Roman"/>
        <family val="1"/>
      </rPr>
      <t>:  RESERVED</t>
    </r>
  </si>
  <si>
    <r>
      <rPr>
        <b/>
        <sz val="10"/>
        <rFont val="Times New Roman"/>
        <family val="1"/>
      </rPr>
      <t>Schedule 13</t>
    </r>
    <r>
      <rPr>
        <sz val="10"/>
        <rFont val="Times New Roman"/>
        <family val="1"/>
      </rPr>
      <t>:  Boilers and Heaters</t>
    </r>
  </si>
  <si>
    <r>
      <rPr>
        <b/>
        <sz val="10"/>
        <rFont val="Times New Roman"/>
        <family val="1"/>
      </rPr>
      <t>Schedule 14</t>
    </r>
    <r>
      <rPr>
        <sz val="10"/>
        <rFont val="Times New Roman"/>
        <family val="1"/>
      </rPr>
      <t>:  Non-Municipal Incinerators</t>
    </r>
  </si>
  <si>
    <t>Crematory or waste incinerator burning</t>
  </si>
  <si>
    <r>
      <rPr>
        <b/>
        <sz val="10"/>
        <rFont val="Times New Roman"/>
        <family val="1"/>
      </rPr>
      <t>Schedule 15</t>
    </r>
    <r>
      <rPr>
        <sz val="10"/>
        <rFont val="Times New Roman"/>
        <family val="1"/>
      </rPr>
      <t>:  Burn-Out Ovens</t>
    </r>
  </si>
  <si>
    <r>
      <rPr>
        <b/>
        <sz val="10"/>
        <rFont val="Times New Roman"/>
        <family val="1"/>
      </rPr>
      <t>Schedule 16</t>
    </r>
    <r>
      <rPr>
        <sz val="10"/>
        <rFont val="Times New Roman"/>
        <family val="1"/>
      </rPr>
      <t>:  RESERVED</t>
    </r>
  </si>
  <si>
    <r>
      <rPr>
        <b/>
        <sz val="10"/>
        <rFont val="Times New Roman"/>
        <family val="1"/>
      </rPr>
      <t>Schedule 17</t>
    </r>
    <r>
      <rPr>
        <sz val="10"/>
        <rFont val="Times New Roman"/>
        <family val="1"/>
      </rPr>
      <t>:  RESERVED</t>
    </r>
  </si>
  <si>
    <r>
      <rPr>
        <b/>
        <sz val="10"/>
        <rFont val="Times New Roman"/>
        <family val="1"/>
      </rPr>
      <t>Schedule 18</t>
    </r>
    <r>
      <rPr>
        <sz val="10"/>
        <rFont val="Times New Roman"/>
        <family val="1"/>
      </rPr>
      <t>:  Metal Melting Devices</t>
    </r>
  </si>
  <si>
    <r>
      <rPr>
        <b/>
        <sz val="10"/>
        <rFont val="Times New Roman"/>
        <family val="1"/>
      </rPr>
      <t>Schedule 19</t>
    </r>
    <r>
      <rPr>
        <sz val="10"/>
        <rFont val="Times New Roman"/>
        <family val="1"/>
      </rPr>
      <t>:  Oil Quenching and Salt Baths</t>
    </r>
  </si>
  <si>
    <r>
      <rPr>
        <b/>
        <sz val="10"/>
        <rFont val="Times New Roman"/>
        <family val="1"/>
      </rPr>
      <t>Schedule 20</t>
    </r>
    <r>
      <rPr>
        <sz val="10"/>
        <rFont val="Times New Roman"/>
        <family val="1"/>
      </rPr>
      <t>:  Gas Turbine Engines, Test Cells and Test Stands</t>
    </r>
  </si>
  <si>
    <r>
      <rPr>
        <sz val="10"/>
        <rFont val="Times New Roman"/>
        <family val="1"/>
      </rPr>
      <t>GAS TURBINE, TURBOSHAFT, TURBOJET AND TURBOFAN ENGINE TEST CELLS AND STANDS</t>
    </r>
  </si>
  <si>
    <r>
      <rPr>
        <sz val="10"/>
        <rFont val="Times New Roman"/>
        <family val="1"/>
      </rPr>
      <t>GAS TURBINE ENGINES</t>
    </r>
  </si>
  <si>
    <r>
      <rPr>
        <b/>
        <sz val="10"/>
        <rFont val="Times New Roman"/>
        <family val="1"/>
      </rPr>
      <t>Schedule 21</t>
    </r>
    <r>
      <rPr>
        <sz val="10"/>
        <rFont val="Times New Roman"/>
        <family val="1"/>
      </rPr>
      <t>:  Waste Disposal and Reclamation Units</t>
    </r>
  </si>
  <si>
    <t>Each Paper Shredder with a maximum throughput capacity of greater
than 600 pounds per hour, Registered Under Rule 12</t>
  </si>
  <si>
    <r>
      <rPr>
        <b/>
        <sz val="10"/>
        <rFont val="Times New Roman"/>
        <family val="1"/>
      </rPr>
      <t>Schedule 22</t>
    </r>
    <r>
      <rPr>
        <sz val="10"/>
        <rFont val="Times New Roman"/>
        <family val="1"/>
      </rPr>
      <t>:  Feed and Grain Mills and Kelp Processing Plants</t>
    </r>
  </si>
  <si>
    <r>
      <rPr>
        <b/>
        <sz val="10"/>
        <rFont val="Times New Roman"/>
        <family val="1"/>
      </rPr>
      <t>Schedule 23</t>
    </r>
    <r>
      <rPr>
        <sz val="10"/>
        <rFont val="Times New Roman"/>
        <family val="1"/>
      </rPr>
      <t>:  Bulk Terminal Grain and Dry Chemical Transfer and Storage Facility Equipment</t>
    </r>
  </si>
  <si>
    <r>
      <rPr>
        <b/>
        <sz val="10"/>
        <rFont val="Times New Roman"/>
        <family val="1"/>
      </rPr>
      <t>Schedule 24</t>
    </r>
    <r>
      <rPr>
        <sz val="10"/>
        <rFont val="Times New Roman"/>
        <family val="1"/>
      </rPr>
      <t>:  Dry Chemical Mixing</t>
    </r>
  </si>
  <si>
    <r>
      <rPr>
        <b/>
        <sz val="10"/>
        <rFont val="Times New Roman"/>
        <family val="1"/>
      </rPr>
      <t>Schedule 25</t>
    </r>
    <r>
      <rPr>
        <sz val="10"/>
        <rFont val="Times New Roman"/>
        <family val="1"/>
      </rPr>
      <t>:  Volatile Organic Compound Terminals, Bulk Plants and Intermediate Refueler Facilities.</t>
    </r>
  </si>
  <si>
    <r>
      <rPr>
        <sz val="10"/>
        <rFont val="Times New Roman"/>
        <family val="1"/>
      </rPr>
      <t>Bulk Plants and Bulk Terminals equipped with or proposed to be equipped with a vapor processor:</t>
    </r>
  </si>
  <si>
    <r>
      <rPr>
        <b/>
        <sz val="10"/>
        <rFont val="Times New Roman"/>
        <family val="1"/>
      </rPr>
      <t>Schedule 25</t>
    </r>
    <r>
      <rPr>
        <sz val="10"/>
        <rFont val="Times New Roman"/>
        <family val="1"/>
      </rPr>
      <t>:  Volatile Organic Compound Terminals, Bulk Plants and Intermediate Refueler Facilities. - continued</t>
    </r>
  </si>
  <si>
    <r>
      <rPr>
        <sz val="10"/>
        <rFont val="Times New Roman"/>
        <family val="1"/>
      </rPr>
      <t>Bulk Plants not equipped with or not proposed to be equipped with a vapor processor:</t>
    </r>
  </si>
  <si>
    <r>
      <rPr>
        <sz val="10"/>
        <rFont val="Times New Roman"/>
        <family val="1"/>
      </rPr>
      <t>"Vapor Processor" means a device which recovers or transforms volatile organic compound by condensation, refrigeration, adsorption, absorption, incineration, or any combination thereof.</t>
    </r>
  </si>
  <si>
    <r>
      <rPr>
        <sz val="10"/>
        <rFont val="Times New Roman"/>
        <family val="1"/>
      </rPr>
      <t>Facilities fueling intermediate refuelers (IR's) for subsequent fueling of motor vehicles, boats, or aircraft:</t>
    </r>
  </si>
  <si>
    <r>
      <rPr>
        <sz val="10"/>
        <rFont val="Times New Roman"/>
        <family val="1"/>
      </rPr>
      <t>If a facility falls into Part 1, 2 or 3 above and is equipped with dispensing nozzles for which Phase II vapor controls are required, additional fees equivalent to the "per nozzle" fees for Schedule 26(a) shall be assessed for each dispensing nozzle.</t>
    </r>
  </si>
  <si>
    <r>
      <rPr>
        <b/>
        <sz val="10"/>
        <rFont val="Times New Roman"/>
        <family val="1"/>
      </rPr>
      <t>Schedule 26</t>
    </r>
    <r>
      <rPr>
        <sz val="10"/>
        <rFont val="Times New Roman"/>
        <family val="1"/>
      </rPr>
      <t>:  Non-Bulk Volatile Organic Compound Dispensing Facilities. Subject to District Rules 61.0 through 61.6</t>
    </r>
  </si>
  <si>
    <r>
      <rPr>
        <sz val="10"/>
        <rFont val="Times New Roman"/>
        <family val="1"/>
      </rPr>
      <t xml:space="preserve">Non-retail facilities with 260-550 gallon tanks and no other non-bulk gasoline dispensing permits
</t>
    </r>
    <r>
      <rPr>
        <sz val="10"/>
        <rFont val="Times New Roman"/>
        <family val="1"/>
      </rPr>
      <t>Fee Per Facility</t>
    </r>
  </si>
  <si>
    <r>
      <rPr>
        <b/>
        <sz val="10"/>
        <rFont val="Times New Roman"/>
        <family val="1"/>
      </rPr>
      <t xml:space="preserve">* </t>
    </r>
    <r>
      <rPr>
        <sz val="10"/>
        <rFont val="Times New Roman"/>
        <family val="1"/>
      </rPr>
      <t xml:space="preserve">Renewal Fee:  Fee x nozzles x product grades per nozzle
</t>
    </r>
    <r>
      <rPr>
        <sz val="10"/>
        <rFont val="Times New Roman"/>
        <family val="1"/>
      </rPr>
      <t>** New Renewal Fee: Fee x nozzles</t>
    </r>
  </si>
  <si>
    <r>
      <rPr>
        <b/>
        <sz val="10"/>
        <rFont val="Times New Roman"/>
        <family val="1"/>
      </rPr>
      <t>Schedule 27</t>
    </r>
    <r>
      <rPr>
        <sz val="10"/>
        <rFont val="Times New Roman"/>
        <family val="1"/>
      </rPr>
      <t>:  Application of Materials Containing Organic Solvents (includes coatings, adhesives, and other materials containing volatile organic compounds (VOC))</t>
    </r>
  </si>
  <si>
    <r>
      <rPr>
        <b/>
        <sz val="10"/>
        <rFont val="Times New Roman"/>
        <family val="1"/>
      </rPr>
      <t xml:space="preserve">PART 1 </t>
    </r>
    <r>
      <rPr>
        <sz val="10"/>
        <rFont val="Times New Roman"/>
        <family val="1"/>
      </rPr>
      <t>- MARINE COATINGS</t>
    </r>
  </si>
  <si>
    <r>
      <rPr>
        <b/>
        <sz val="10"/>
        <rFont val="Times New Roman"/>
        <family val="1"/>
      </rPr>
      <t xml:space="preserve">PART 2 </t>
    </r>
    <r>
      <rPr>
        <sz val="10"/>
        <rFont val="Times New Roman"/>
        <family val="1"/>
      </rPr>
      <t xml:space="preserve">- INDUSTRIAL MATERIAL APPLICATIONS AND MANUFACTURING
</t>
    </r>
    <r>
      <rPr>
        <sz val="10"/>
        <rFont val="Times New Roman"/>
        <family val="1"/>
      </rPr>
      <t>(Includes application stations for coatings such as paint spraying and dip tanks, printing, and manufacturing products with materials which contain VOCs, etc.)</t>
    </r>
  </si>
  <si>
    <r>
      <rPr>
        <b/>
        <sz val="10"/>
        <rFont val="Times New Roman"/>
        <family val="1"/>
      </rPr>
      <t>Schedule 28</t>
    </r>
    <r>
      <rPr>
        <sz val="10"/>
        <rFont val="Times New Roman"/>
        <family val="1"/>
      </rPr>
      <t>:  Vapor and Cold Solvent Cleaning Operations and Metal Inspection Tanks</t>
    </r>
  </si>
  <si>
    <r>
      <rPr>
        <b/>
        <sz val="10"/>
        <rFont val="Times New Roman"/>
        <family val="1"/>
      </rPr>
      <t>Schedule 29</t>
    </r>
    <r>
      <rPr>
        <sz val="10"/>
        <rFont val="Times New Roman"/>
        <family val="1"/>
      </rPr>
      <t>:  Automated Soldering Equipment</t>
    </r>
  </si>
  <si>
    <r>
      <rPr>
        <b/>
        <sz val="10"/>
        <rFont val="Times New Roman"/>
        <family val="1"/>
      </rPr>
      <t>Schedule 30</t>
    </r>
    <r>
      <rPr>
        <sz val="10"/>
        <rFont val="Times New Roman"/>
        <family val="1"/>
      </rPr>
      <t>:  Solvent and Extract Dryers</t>
    </r>
  </si>
  <si>
    <r>
      <rPr>
        <b/>
        <sz val="10"/>
        <rFont val="Times New Roman"/>
        <family val="1"/>
      </rPr>
      <t>Schedule 31</t>
    </r>
    <r>
      <rPr>
        <sz val="10"/>
        <rFont val="Times New Roman"/>
        <family val="1"/>
      </rPr>
      <t>: Dry Cleaning Facilities</t>
    </r>
  </si>
  <si>
    <r>
      <rPr>
        <b/>
        <sz val="10"/>
        <rFont val="Times New Roman"/>
        <family val="1"/>
      </rPr>
      <t>Schedule 32</t>
    </r>
    <r>
      <rPr>
        <sz val="10"/>
        <rFont val="Times New Roman"/>
        <family val="1"/>
      </rPr>
      <t>: Acid Chemical Milling, Copper Etching and Hot Dip Galvanizing</t>
    </r>
  </si>
  <si>
    <r>
      <rPr>
        <b/>
        <sz val="10"/>
        <rFont val="Times New Roman"/>
        <family val="1"/>
      </rPr>
      <t>Schedule 33</t>
    </r>
    <r>
      <rPr>
        <sz val="10"/>
        <rFont val="Times New Roman"/>
        <family val="1"/>
      </rPr>
      <t>:  Can and Coil Manufacturing and Coating Operations</t>
    </r>
  </si>
  <si>
    <r>
      <rPr>
        <b/>
        <sz val="10"/>
        <rFont val="Times New Roman"/>
        <family val="1"/>
      </rPr>
      <t>Schedule 34</t>
    </r>
    <r>
      <rPr>
        <sz val="10"/>
        <rFont val="Times New Roman"/>
        <family val="1"/>
      </rPr>
      <t>:  Piston Type Internal Combustion Engines</t>
    </r>
  </si>
  <si>
    <r>
      <rPr>
        <b/>
        <sz val="10"/>
        <rFont val="Times New Roman"/>
        <family val="1"/>
      </rPr>
      <t>Schedule 35</t>
    </r>
    <r>
      <rPr>
        <sz val="10"/>
        <rFont val="Times New Roman"/>
        <family val="1"/>
      </rPr>
      <t>:  Bulk Flour, Powdered Sugar and Dry Chemical Storage Systems</t>
    </r>
  </si>
  <si>
    <r>
      <rPr>
        <b/>
        <sz val="10"/>
        <rFont val="Times New Roman"/>
        <family val="1"/>
      </rPr>
      <t>Schedule 36</t>
    </r>
    <r>
      <rPr>
        <sz val="10"/>
        <rFont val="Times New Roman"/>
        <family val="1"/>
      </rPr>
      <t>:  Grinding Booths and Rooms</t>
    </r>
  </si>
  <si>
    <r>
      <rPr>
        <b/>
        <sz val="10"/>
        <rFont val="Times New Roman"/>
        <family val="1"/>
      </rPr>
      <t>Schedule 37</t>
    </r>
    <r>
      <rPr>
        <sz val="10"/>
        <rFont val="Times New Roman"/>
        <family val="1"/>
      </rPr>
      <t>:  Plasma Electric and Ceramic Deposition Spray Booths</t>
    </r>
  </si>
  <si>
    <r>
      <rPr>
        <sz val="10"/>
        <rFont val="Times New Roman"/>
        <family val="1"/>
      </rPr>
      <t>Flame Spray (ID # APCD1976-SITE-00274)*</t>
    </r>
  </si>
  <si>
    <r>
      <rPr>
        <b/>
        <sz val="10"/>
        <rFont val="Times New Roman"/>
        <family val="1"/>
      </rPr>
      <t>Schedule 38</t>
    </r>
    <r>
      <rPr>
        <sz val="10"/>
        <rFont val="Times New Roman"/>
        <family val="1"/>
      </rPr>
      <t>:  Paint, Adhesive, Stain, Ink, Solder Paste, and Dielectric Paste Manufacturing</t>
    </r>
  </si>
  <si>
    <r>
      <rPr>
        <b/>
        <sz val="10"/>
        <rFont val="Times New Roman"/>
        <family val="1"/>
      </rPr>
      <t>Schedule 39</t>
    </r>
    <r>
      <rPr>
        <sz val="10"/>
        <rFont val="Times New Roman"/>
        <family val="1"/>
      </rPr>
      <t>:  Precious Metals Refining</t>
    </r>
  </si>
  <si>
    <r>
      <rPr>
        <b/>
        <sz val="10"/>
        <rFont val="Times New Roman"/>
        <family val="1"/>
      </rPr>
      <t>Schedule 40</t>
    </r>
    <r>
      <rPr>
        <sz val="10"/>
        <rFont val="Times New Roman"/>
        <family val="1"/>
      </rPr>
      <t>:  Asphalt Pavement Heaters/Recyclers</t>
    </r>
  </si>
  <si>
    <r>
      <rPr>
        <b/>
        <sz val="10"/>
        <rFont val="Times New Roman"/>
        <family val="1"/>
      </rPr>
      <t>Schedule 41</t>
    </r>
    <r>
      <rPr>
        <sz val="10"/>
        <rFont val="Times New Roman"/>
        <family val="1"/>
      </rPr>
      <t>:  Perlite Processing</t>
    </r>
  </si>
  <si>
    <r>
      <rPr>
        <b/>
        <sz val="10"/>
        <rFont val="Times New Roman"/>
        <family val="1"/>
      </rPr>
      <t>Schedule 42</t>
    </r>
    <r>
      <rPr>
        <sz val="10"/>
        <rFont val="Times New Roman"/>
        <family val="1"/>
      </rPr>
      <t>:  Electronic Component Manufacturing</t>
    </r>
  </si>
  <si>
    <r>
      <rPr>
        <b/>
        <sz val="10"/>
        <rFont val="Times New Roman"/>
        <family val="1"/>
      </rPr>
      <t>Schedule 43</t>
    </r>
    <r>
      <rPr>
        <sz val="10"/>
        <rFont val="Times New Roman"/>
        <family val="1"/>
      </rPr>
      <t>:  Ceramic Slip Casting</t>
    </r>
  </si>
  <si>
    <r>
      <rPr>
        <b/>
        <sz val="10"/>
        <rFont val="Times New Roman"/>
        <family val="1"/>
      </rPr>
      <t>Schedule 44</t>
    </r>
    <r>
      <rPr>
        <sz val="10"/>
        <rFont val="Times New Roman"/>
        <family val="1"/>
      </rPr>
      <t>:  Evaporators, Dryers, &amp; Stills Processing Organic Materials</t>
    </r>
  </si>
  <si>
    <r>
      <rPr>
        <b/>
        <sz val="10"/>
        <rFont val="Times New Roman"/>
        <family val="1"/>
      </rPr>
      <t>Schedule 45</t>
    </r>
    <r>
      <rPr>
        <sz val="10"/>
        <rFont val="Times New Roman"/>
        <family val="1"/>
      </rPr>
      <t xml:space="preserve">:  </t>
    </r>
    <r>
      <rPr>
        <strike/>
        <sz val="10"/>
        <rFont val="Times New Roman"/>
        <family val="1"/>
      </rPr>
      <t>Rubber Mixers </t>
    </r>
    <r>
      <rPr>
        <strike/>
        <u/>
        <sz val="10"/>
        <rFont val="Times New Roman"/>
        <family val="1"/>
      </rPr>
      <t>RESERVED</t>
    </r>
  </si>
  <si>
    <r>
      <rPr>
        <b/>
        <sz val="10"/>
        <rFont val="Times New Roman"/>
        <family val="1"/>
      </rPr>
      <t>Schedule 46</t>
    </r>
    <r>
      <rPr>
        <sz val="10"/>
        <rFont val="Times New Roman"/>
        <family val="1"/>
      </rPr>
      <t>:  Filtration Membrane Manufacturing</t>
    </r>
  </si>
  <si>
    <r>
      <rPr>
        <b/>
        <sz val="10"/>
        <rFont val="Times New Roman"/>
        <family val="1"/>
      </rPr>
      <t>Schedule 47</t>
    </r>
    <r>
      <rPr>
        <sz val="10"/>
        <rFont val="Times New Roman"/>
        <family val="1"/>
      </rPr>
      <t>:  Organic Gas Sterilizers</t>
    </r>
  </si>
  <si>
    <r>
      <rPr>
        <b/>
        <sz val="10"/>
        <rFont val="Times New Roman"/>
        <family val="1"/>
      </rPr>
      <t>Schedule 48</t>
    </r>
    <r>
      <rPr>
        <sz val="10"/>
        <rFont val="Times New Roman"/>
        <family val="1"/>
      </rPr>
      <t>:  Municipal Waste Storage and Processing</t>
    </r>
  </si>
  <si>
    <r>
      <rPr>
        <b/>
        <sz val="10"/>
        <rFont val="Times New Roman"/>
        <family val="1"/>
      </rPr>
      <t>Schedule 49</t>
    </r>
    <r>
      <rPr>
        <sz val="10"/>
        <rFont val="Times New Roman"/>
        <family val="1"/>
      </rPr>
      <t>:  Non-Operational Status Equipment</t>
    </r>
  </si>
  <si>
    <r>
      <rPr>
        <b/>
        <sz val="10"/>
        <rFont val="Times New Roman"/>
        <family val="1"/>
      </rPr>
      <t>Schedule 50</t>
    </r>
    <r>
      <rPr>
        <sz val="10"/>
        <rFont val="Times New Roman"/>
        <family val="1"/>
      </rPr>
      <t>:  Coffee Roasters</t>
    </r>
  </si>
  <si>
    <r>
      <rPr>
        <b/>
        <sz val="10"/>
        <rFont val="Times New Roman"/>
        <family val="1"/>
      </rPr>
      <t>Schedule 51</t>
    </r>
    <r>
      <rPr>
        <sz val="10"/>
        <rFont val="Times New Roman"/>
        <family val="1"/>
      </rPr>
      <t>:  Industrial Waste Water Treatment</t>
    </r>
  </si>
  <si>
    <r>
      <rPr>
        <b/>
        <sz val="10"/>
        <rFont val="Times New Roman"/>
        <family val="1"/>
      </rPr>
      <t>Schedule 52</t>
    </r>
    <r>
      <rPr>
        <sz val="10"/>
        <rFont val="Times New Roman"/>
        <family val="1"/>
      </rPr>
      <t>:  Air Stripping &amp; Soil Remediation Equipment</t>
    </r>
  </si>
  <si>
    <r>
      <rPr>
        <b/>
        <sz val="10"/>
        <rFont val="Times New Roman"/>
        <family val="1"/>
      </rPr>
      <t>Schedule 53</t>
    </r>
    <r>
      <rPr>
        <sz val="10"/>
        <rFont val="Times New Roman"/>
        <family val="1"/>
      </rPr>
      <t xml:space="preserve">:  </t>
    </r>
    <r>
      <rPr>
        <strike/>
        <sz val="10"/>
        <rFont val="Times New Roman"/>
        <family val="1"/>
      </rPr>
      <t>Lens Casting Equipment</t>
    </r>
    <r>
      <rPr>
        <strike/>
        <u/>
        <sz val="10"/>
        <rFont val="Times New Roman"/>
        <family val="1"/>
      </rPr>
      <t> RESERVED</t>
    </r>
  </si>
  <si>
    <r>
      <rPr>
        <b/>
        <sz val="10"/>
        <rFont val="Times New Roman"/>
        <family val="1"/>
      </rPr>
      <t>Schedule 54</t>
    </r>
    <r>
      <rPr>
        <sz val="10"/>
        <rFont val="Times New Roman"/>
        <family val="1"/>
      </rPr>
      <t>:  Pharmaceutical Manufacturing</t>
    </r>
  </si>
  <si>
    <r>
      <rPr>
        <b/>
        <sz val="10"/>
        <rFont val="Times New Roman"/>
        <family val="1"/>
      </rPr>
      <t>Schedule 55</t>
    </r>
    <r>
      <rPr>
        <sz val="10"/>
        <rFont val="Times New Roman"/>
        <family val="1"/>
      </rPr>
      <t>:  Hexavalent Chromium Plating and Anodizing Tanks</t>
    </r>
  </si>
  <si>
    <r>
      <rPr>
        <b/>
        <sz val="10"/>
        <rFont val="Times New Roman"/>
        <family val="1"/>
      </rPr>
      <t>Schedule 56</t>
    </r>
    <r>
      <rPr>
        <sz val="10"/>
        <rFont val="Times New Roman"/>
        <family val="1"/>
      </rPr>
      <t>:  Sewage Treatment Facilities</t>
    </r>
  </si>
  <si>
    <r>
      <rPr>
        <b/>
        <sz val="10"/>
        <rFont val="Times New Roman"/>
        <family val="1"/>
      </rPr>
      <t>Schedule 57</t>
    </r>
    <r>
      <rPr>
        <sz val="10"/>
        <rFont val="Times New Roman"/>
        <family val="1"/>
      </rPr>
      <t>:  RESERVED</t>
    </r>
  </si>
  <si>
    <r>
      <rPr>
        <b/>
        <sz val="10"/>
        <rFont val="Times New Roman"/>
        <family val="1"/>
      </rPr>
      <t>Schedule 58</t>
    </r>
    <r>
      <rPr>
        <sz val="10"/>
        <rFont val="Times New Roman"/>
        <family val="1"/>
      </rPr>
      <t>:  Bakeries</t>
    </r>
  </si>
  <si>
    <r>
      <rPr>
        <b/>
        <sz val="10"/>
        <rFont val="Times New Roman"/>
        <family val="1"/>
      </rPr>
      <t>Schedule 59</t>
    </r>
    <r>
      <rPr>
        <sz val="10"/>
        <rFont val="Times New Roman"/>
        <family val="1"/>
      </rPr>
      <t>:  Asbestos Control Equipment</t>
    </r>
  </si>
  <si>
    <t>Each Portable Abrasive Blasting Unit, Registered Under Rule 12.1</t>
  </si>
  <si>
    <t>Each Abrasive Blasting Cabinet, Room or Booth</t>
  </si>
  <si>
    <t>Each Cabinet, Room, or Booth with an Abrasive Transfer or Recycle System</t>
  </si>
  <si>
    <t>T&amp;M Engineering Services</t>
  </si>
  <si>
    <t>Fixed Fee</t>
  </si>
  <si>
    <t>Affected Permit Number:</t>
  </si>
  <si>
    <t>Equipment Type:</t>
  </si>
  <si>
    <t>QUANTITY</t>
  </si>
  <si>
    <t>TRUST</t>
  </si>
  <si>
    <t>(APCD USE)</t>
  </si>
  <si>
    <t>FEE CLASSIFICATION</t>
  </si>
  <si>
    <t>HRA Base Estimate (Engineering &amp; Monitoring Services)</t>
  </si>
  <si>
    <t>T&amp;M Monitoring Services</t>
  </si>
  <si>
    <t>Split Payment Fee</t>
  </si>
  <si>
    <t>Source Testing</t>
  </si>
  <si>
    <t>Each Kettle or Tanker with capacity greater than 85 gallons</t>
  </si>
  <si>
    <t>Each Hot-Mix Asphalt Batch or Drum Plant</t>
  </si>
  <si>
    <t>Each Registered Rock Drill</t>
  </si>
  <si>
    <t>Each Sand, Rock or Aggregate Screen Set, not Associated with a Crushing System</t>
  </si>
  <si>
    <t>Each Portable Sand, Rock or Aggregate Screen Set, not Associated with a Crushing System</t>
  </si>
  <si>
    <t>Each Crusher System (involves one or more primary crushers forming a primary crushing system or, one or more secondary crushers forming a secondary crusher system and each serving a single process line)</t>
  </si>
  <si>
    <t>Each Screening System (involves all screens serving a given primary or secondary crusher system)</t>
  </si>
  <si>
    <t>Each Loadout System (a loadout system is a set of conveyors chutes and hoppers used to load any single rail or road delivery container at any one time)</t>
  </si>
  <si>
    <t>Each Portable Rock Crushing System, Registered Under Rule 12.1</t>
  </si>
  <si>
    <t>Each Portable Rock Crushing System (Including Screens, Conveyors, Loadouts), Registered Under Rule 12.1</t>
  </si>
  <si>
    <t>Each Concrete Batch Plant (including Cement-Treated Base Plants)</t>
  </si>
  <si>
    <t>Each Mixer over one cubic yard capacity</t>
  </si>
  <si>
    <t>Each Concrete Mixer over one cubic yard capacity, not part of a batch plant</t>
  </si>
  <si>
    <t>Each Cement or Fly Ash Silo System not part of another system requiring a Permit</t>
  </si>
  <si>
    <t>Each Portable Concrete Batch Plant, Registered Under Rule 12.1</t>
  </si>
  <si>
    <t>Each Concrete Products Manufacturing Plant</t>
  </si>
  <si>
    <t>Each Boiler or Process Heater, 1 MMBTU/HR and up to, but not including 50 MMBTU/HR heat input</t>
  </si>
  <si>
    <t>Each Boiler or Process Heater, 50 MMBTU/HR and up to, but not including 250 MMBTU/HR heat input</t>
  </si>
  <si>
    <t>Each 100 Megawatt output or greater (based on an average boiler efficiency of 32.5%)</t>
  </si>
  <si>
    <t>Each Boiler, 100 Megawatt output or greater (based on an average boiler efficiency of 32.5%)</t>
  </si>
  <si>
    <t>Each Boiler or Process Heater, 1 MMBTU/HR and up to, but not including 50 MMBTU/HR heat input, more than 5 units located onsite</t>
  </si>
  <si>
    <t>Each Boiler or Process Heater, 2 MMBTU/HR to less than 5 MMBTU/HR. Registered under Rule 12</t>
  </si>
  <si>
    <t>Each crematory or waste incinerator</t>
  </si>
  <si>
    <t>Each crematory or incinerator used exclusively for animals, no greater than 50 lb/hr</t>
  </si>
  <si>
    <t>Each Burnout Oven used exclusively for Electric Motor/Armature Refurbishing Oven</t>
  </si>
  <si>
    <t>USN SIMA (ID # APCD1981-SITE-02798) *</t>
  </si>
  <si>
    <t>Each Burnout Oven located at USN SIMA (ID # APCD1981-SITE-02798)</t>
  </si>
  <si>
    <t>Each Pit or Stationary Metal Melting Crucible/Pot Furnace</t>
  </si>
  <si>
    <t>Each Oil Quenching or Salt Bath Tank</t>
  </si>
  <si>
    <t>Each Aircraft Propulsion Turbine, Turboshaft, Turbojet or Turbofan Engine Test Cell or Stand</t>
  </si>
  <si>
    <t>Enter Name of Business/Applicant</t>
  </si>
  <si>
    <t>Description</t>
  </si>
  <si>
    <t>Rule 40 Category</t>
  </si>
  <si>
    <t>Modifed Category</t>
  </si>
  <si>
    <t>FS+Modified Category</t>
  </si>
  <si>
    <t>Briefly describe the equipment/project</t>
  </si>
  <si>
    <t>Fixed</t>
  </si>
  <si>
    <t>HRA?</t>
  </si>
  <si>
    <t>New/Existing Unpermitted</t>
  </si>
  <si>
    <t>Reason for Submittal</t>
  </si>
  <si>
    <t>Modification</t>
  </si>
  <si>
    <t>Replacement</t>
  </si>
  <si>
    <t>Change of Location</t>
  </si>
  <si>
    <t>Other</t>
  </si>
  <si>
    <t>Permit Activation</t>
  </si>
  <si>
    <t>Permit Inactivation</t>
  </si>
  <si>
    <t>AQIA</t>
  </si>
  <si>
    <t>UNIT</t>
  </si>
  <si>
    <t>Base Engineering Evaluation</t>
  </si>
  <si>
    <t>Fixed Fee/T&amp;M Monitoring Services</t>
  </si>
  <si>
    <t>Split pay</t>
  </si>
  <si>
    <t>Annual Operating Fee (Rule 40(e)(2)(ii))</t>
  </si>
  <si>
    <t>Toxics New Source Review   (Health Risk Assessment)</t>
  </si>
  <si>
    <t>STF</t>
  </si>
  <si>
    <t>26A Nozzle EMF</t>
  </si>
  <si>
    <t>Additional Identical Unit, Applying Same Time</t>
  </si>
  <si>
    <t>Base Application Fees (DO NOT DELETE)</t>
  </si>
  <si>
    <t>Amendment</t>
  </si>
  <si>
    <t>Each Abrasive Blast Pot, 100 lb capactity or larger, no peripheral equipment</t>
  </si>
  <si>
    <t>Each Abrasive Blast Pot, 100 lb capactity or larger, loaded pneumatically or from hoppers</t>
  </si>
  <si>
    <t>Each Bulk Abrasive Blasting Material Storage System</t>
  </si>
  <si>
    <t>Each Spent Abrasive Handling System</t>
  </si>
  <si>
    <t>Each Abrasive Blast Cabinet, Room, or Booth with an Abrasive Transfer or Recycle System</t>
  </si>
  <si>
    <t>Each Asphalt Roofing Kettle or Tanker with capacity greater than 85 gallons</t>
  </si>
  <si>
    <t>Each Registered Asphalt Roofing Kettle or Tanker (Portable)</t>
  </si>
  <si>
    <t xml:space="preserve">Each Sand, Rock or Aggregate Crushing System </t>
  </si>
  <si>
    <t xml:space="preserve">Each Sand, Rock or Aggregate Screening System </t>
  </si>
  <si>
    <t xml:space="preserve">Each Loadout System </t>
  </si>
  <si>
    <t>Each Feed, Grain or Kelp Receiving System (includes Silos)</t>
  </si>
  <si>
    <t>Each Feed, Grain or Kelp Grinder, Cracker, or Roll Mill</t>
  </si>
  <si>
    <t>Each Feed, Grain or Kelp Shaker Stack, Screen Set, Pelletizer System, Grain Cleaner, or Hammermill</t>
  </si>
  <si>
    <t>Each Feed, Grain or Kelp Mixer System</t>
  </si>
  <si>
    <t>Each Feed, Grain or Kelp Truck or Rail Loading System</t>
  </si>
  <si>
    <t>Each Bulk Terminal Grain and Dry Chemical Receiving System (Railroad, Ship and Truck Unloading</t>
  </si>
  <si>
    <t>Each Bulk Terminal Grain and Dry Chemical Storage Silo System</t>
  </si>
  <si>
    <t>Each Bulk Terminal Grain and Dry Chemical Loadout Station System</t>
  </si>
  <si>
    <t>Each Bulk Terminal Grain and Dry Chemical Belt Transfer Station</t>
  </si>
  <si>
    <t>Bulk Plants and Bulk Terminals equipped with or proposed to be equipped with a vapor processor:</t>
  </si>
  <si>
    <t>Each VOC Storage Tank, Located at Bulk Plants/Terminals, equipped with a vapor processor</t>
  </si>
  <si>
    <t>Each VOC Storage Tank Rim Seal Replacement at Bulk Plants/Terminals, equipped with a vapor processor</t>
  </si>
  <si>
    <t>Each Truck Loading Head,  at Bulk Plants/Terminals, equipped with a vapor processor</t>
  </si>
  <si>
    <t>Each Vapor Processor, located at Bulk Plants/Terminals</t>
  </si>
  <si>
    <t>Bulk Plants not equipped with or not proposed to be equipped with a vapor processor:</t>
  </si>
  <si>
    <t>Each VOC Storage Tank, Located at Bulk Plants/Terminals/Refuelers, no vapor processor</t>
  </si>
  <si>
    <t>Each Truck Loading Head, Located at Bulk Plants/Terminals/Refuelers, no vapor processor</t>
  </si>
  <si>
    <t>Facilities fueling intermediate refuelers (IR's) for subsequent fueling of motor vehicles, boats, or aircraft:</t>
  </si>
  <si>
    <t>Each Intermediate Refueler Loading Connector, at facilities fueling intermediate refuelers</t>
  </si>
  <si>
    <t>Gas Stations where Phase I and Phase II controls are required (includes Phase I fee)</t>
  </si>
  <si>
    <t>Gas Stations where only Phase I controls are required (includes tank replacement), Including E85 dispensing</t>
  </si>
  <si>
    <t>Non-retail gas dispensing with 260-550 gallon tanks and no other non-bulk gasoline dispensing permits</t>
  </si>
  <si>
    <t>First Permit to Operate for Marine Coating at facilities emitting ≤ 10 tons/year of VOC from Marine Coating Ops</t>
  </si>
  <si>
    <t>First Permit to Operate for Marine Coating at facilities where combined coating/solvent use is &lt; 3 gallons/day and &lt;100 gallons/year</t>
  </si>
  <si>
    <t>Each Metal and/or Aerospace Surface Coating Application Station at facilities emitting ≤ 5 tons/year of VOC from equipment in this equipment category</t>
  </si>
  <si>
    <t>Each Surface Coating Application Station w/o control equipment and not covered by other fee schedules at facilities emitting &gt; 5 tons/year of VOC from from equipment in this equipment category</t>
  </si>
  <si>
    <t>Each Surface Coating Application Station w/o control equipment and not covered by other fee schedules at facilities using &gt; 1 gallon/day of surface coatings and emitting ≤ 5 tons/year of VOC from equipment in this equipment category</t>
  </si>
  <si>
    <t>Each Metal and/or Aerospace Coating Application Station w/o Control Equipment at facilities emitting &gt; 5 tons/year of VOC from equipment in this fee schedule</t>
  </si>
  <si>
    <t>Each autobody shop/facility applying &lt; 5 gallons/day of automotive coating subject to Rule 67.20 (as applied or sprayed)</t>
  </si>
  <si>
    <t>Each Remote Reservoir Cleaners</t>
  </si>
  <si>
    <t>Each Vapor Degreaser with an Air-Vapor Interfacial area ≤ 5 square feet</t>
  </si>
  <si>
    <t>Each Cold Solvent Degreaser with a liquid surface area ≤ 5 square feet</t>
  </si>
  <si>
    <t>Each Metal Inspection Tank</t>
  </si>
  <si>
    <t>Each Contract Service Remote Reservoir Cleaners with &gt; 100 units</t>
  </si>
  <si>
    <t>Each Contract Service Cold Degreasers with a liquid surface area of ≤ 5 square feet</t>
  </si>
  <si>
    <t>Each Kelp and Biogum Products Solvent Dryer</t>
  </si>
  <si>
    <t>Each Dry Cleaner using Halogenated Hydrocarbon Solvents required to install Control Equipment (no new applications)</t>
  </si>
  <si>
    <t>Each Dry Cleaner using Petroleum Based Solvents</t>
  </si>
  <si>
    <t>Each Cogeneration Engine with no in-stack Emission Controls</t>
  </si>
  <si>
    <t>Each Emergency Standby Engine (for electrical or fuel interruptions beyond control of Permittee) (non-certified)</t>
  </si>
  <si>
    <t>Each Internal Combustion Engine Test Cell orTest Stand</t>
  </si>
  <si>
    <t>Each California Certified Emergency Standby Engine (for electrical or fuel interruptions beyond control of Permittee)</t>
  </si>
  <si>
    <t>Each Eligible Engine, Registered Under Rule 12 (stationary)</t>
  </si>
  <si>
    <t>Each Eligible Portable Engine, Registered Under Rule 12.1 (portable)</t>
  </si>
  <si>
    <t>Each  Bulk Flour, Powdered Sugar and Dry Chemical Storage Systems</t>
  </si>
  <si>
    <t>Each Grinding Booth or Room</t>
  </si>
  <si>
    <t>Each Plasma Electric and Ceramic Deposition Spray Booth/Application Station</t>
  </si>
  <si>
    <t>Each Plasma Electric and Ceramic Deposition Spray Booths at Flame Spray (ID # APCD1976-SITE-00274)*</t>
  </si>
  <si>
    <t>Each Paint, Adhesive, Stain, Ink, Solder Paste, and Dielectric Paste Can Filling Line</t>
  </si>
  <si>
    <t>Each Ferro Electronic Material Systems Process Line (ID # APCD2001-SITE-04439) *</t>
  </si>
  <si>
    <t>Each Precious Metals Refining Process Line</t>
  </si>
  <si>
    <t>Each Portable Unheated Pavement Crushing and Recycling System, Registration Under Rule 12.1 (Portable)</t>
  </si>
  <si>
    <t>Each Perlite Process Line</t>
  </si>
  <si>
    <t>Each Perlite Process Line (Aztec Perlite) (ID # APCD1978-SITE-01598)*</t>
  </si>
  <si>
    <t>Each Electronic Component Manufacturing Process Line</t>
  </si>
  <si>
    <t>Each Electronic Component Screen Printing Operation</t>
  </si>
  <si>
    <t>Each Electronic Component Coating/Maskant Application Operation, excluding Conformal Operation</t>
  </si>
  <si>
    <t>Each Electronic Component Conformal Coating Operation</t>
  </si>
  <si>
    <t>Each Ceramic Slip Casting Process Line</t>
  </si>
  <si>
    <t>Each Evaporator and Dryer [other than those referenced in Fee Schedule 30 (a)] processing materials containing volatile organic compounds</t>
  </si>
  <si>
    <t>Each Solvent Recovery Still, on-site, batch-type, solvent usage &gt; 350 gallons per day</t>
  </si>
  <si>
    <t>Each Filtration Membrane Manufacturing Process Line</t>
  </si>
  <si>
    <t>Municipal Waste Storage and Processing (Landfill) - not subject to the ARB Methane Emissions Regulation</t>
  </si>
  <si>
    <t>Municipal Waste Storage and Processing (Landfill) - subject to the ARB Methane Emissions Regulation</t>
  </si>
  <si>
    <t>Each On-site Industrial Waste Water Treatment Processing Line</t>
  </si>
  <si>
    <t>USN Air Station NORIS Public Works Industrial Waste Water Treatment (ID # APCD1986-SITE-02755)
*</t>
  </si>
  <si>
    <t>Each Decorative Chrome Plating Tank without Add-on Emission Controls</t>
  </si>
  <si>
    <t>Each Portable Asbestos Mastic Removal Application Station</t>
  </si>
  <si>
    <t>(1) This document must be submitted with your application forms and is subject to review by District staff for accuracy.</t>
  </si>
  <si>
    <t>(7) Complete fees must be submitted for application to be accepted. Errors in estimate form and payment may lead to delays in processing</t>
  </si>
  <si>
    <t>Enter SITE ID No.</t>
  </si>
  <si>
    <t>TIV</t>
  </si>
  <si>
    <t>(See footnote 8)</t>
  </si>
  <si>
    <t>Title V - Initial Permit</t>
  </si>
  <si>
    <t>Initial Title V permit</t>
  </si>
  <si>
    <t>(8) Estimate only includes submittal and review of Title V application. Additional fees/separate application required to evaluate District permit</t>
  </si>
  <si>
    <t xml:space="preserve">(6) Fees are typically revised on annual basis. This estimate is valid only for applications received prior to any revisions, anticipated to be June 30,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</si>
</sst>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quot;$&quot;#,##0"/>
    <numFmt numFmtId="166" formatCode="&quot;$&quot;#,##0.00"/>
    <numFmt numFmtId="167" formatCode="###0;###0"/>
  </numFmts>
  <fonts count="29" x14ac:knownFonts="1">
    <font>
      <sz val="11"/>
      <color theme="1"/>
      <name val="Calibri"/>
      <family val="2"/>
      <scheme val="minor"/>
    </font>
    <font>
      <sz val="10"/>
      <name val="MS Sans Serif"/>
      <family val="2"/>
    </font>
    <font>
      <sz val="10"/>
      <name val="MS Sans Serif"/>
      <family val="2"/>
    </font>
    <font>
      <sz val="10"/>
      <name val="Arial"/>
      <family val="2"/>
    </font>
    <font>
      <b/>
      <sz val="10"/>
      <name val="Arial"/>
      <family val="2"/>
    </font>
    <font>
      <sz val="11"/>
      <color theme="1"/>
      <name val="Arial"/>
      <family val="2"/>
    </font>
    <font>
      <b/>
      <sz val="14"/>
      <name val="Arial"/>
      <family val="2"/>
    </font>
    <font>
      <i/>
      <sz val="8"/>
      <name val="Arial"/>
      <family val="2"/>
    </font>
    <font>
      <sz val="10"/>
      <color theme="1"/>
      <name val="Arial"/>
      <family val="2"/>
    </font>
    <font>
      <i/>
      <sz val="10"/>
      <name val="Arial"/>
      <family val="2"/>
    </font>
    <font>
      <u/>
      <sz val="11"/>
      <color theme="10"/>
      <name val="Calibri"/>
      <family val="2"/>
      <scheme val="minor"/>
    </font>
    <font>
      <sz val="11"/>
      <color theme="1"/>
      <name val="Calibri"/>
      <family val="2"/>
      <scheme val="minor"/>
    </font>
    <font>
      <sz val="10"/>
      <color rgb="FF000000"/>
      <name val="Times New Roman"/>
      <family val="1"/>
    </font>
    <font>
      <b/>
      <sz val="12"/>
      <name val="Times New Roman"/>
      <family val="1"/>
    </font>
    <font>
      <b/>
      <sz val="11"/>
      <name val="Times New Roman"/>
      <family val="1"/>
    </font>
    <font>
      <b/>
      <sz val="14"/>
      <color theme="1"/>
      <name val="Times New Roman"/>
      <family val="1"/>
    </font>
    <font>
      <b/>
      <sz val="10"/>
      <name val="Times New Roman"/>
      <family val="1"/>
    </font>
    <font>
      <sz val="10"/>
      <name val="Times New Roman"/>
      <family val="1"/>
    </font>
    <font>
      <sz val="10"/>
      <color rgb="FF000000"/>
      <name val="Times New Roman"/>
      <family val="2"/>
    </font>
    <font>
      <sz val="11"/>
      <color rgb="FF000000"/>
      <name val="Times New Roman"/>
      <family val="2"/>
    </font>
    <font>
      <sz val="11"/>
      <name val="Times New Roman"/>
      <family val="1"/>
    </font>
    <font>
      <i/>
      <sz val="11"/>
      <color theme="1"/>
      <name val="Arial"/>
      <family val="2"/>
    </font>
    <font>
      <b/>
      <sz val="10"/>
      <color rgb="FF000000"/>
      <name val="Times New Roman"/>
      <family val="1"/>
    </font>
    <font>
      <b/>
      <sz val="10"/>
      <color theme="1"/>
      <name val="Times New Roman"/>
      <family val="1"/>
    </font>
    <font>
      <strike/>
      <sz val="10"/>
      <name val="Times New Roman"/>
      <family val="1"/>
    </font>
    <font>
      <strike/>
      <u/>
      <sz val="10"/>
      <name val="Times New Roman"/>
      <family val="1"/>
    </font>
    <font>
      <sz val="10"/>
      <color theme="1"/>
      <name val="Times New Roman"/>
      <family val="1"/>
    </font>
    <font>
      <b/>
      <sz val="10"/>
      <color rgb="FF000000"/>
      <name val="Times New Roman"/>
      <family val="2"/>
    </font>
    <font>
      <b/>
      <sz val="16"/>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rgb="FFD9D9D9"/>
      </patternFill>
    </fill>
    <fill>
      <patternFill patternType="solid">
        <fgColor rgb="FFFFFF00"/>
        <bgColor indexed="64"/>
      </patternFill>
    </fill>
    <fill>
      <patternFill patternType="solid">
        <fgColor rgb="FFDADADA"/>
      </patternFill>
    </fill>
    <fill>
      <patternFill patternType="solid">
        <fgColor theme="2"/>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8"/>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top style="thin">
        <color auto="1"/>
      </top>
      <bottom style="thin">
        <color auto="1"/>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auto="1"/>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style="thin">
        <color indexed="64"/>
      </right>
      <top/>
      <bottom style="double">
        <color indexed="64"/>
      </bottom>
      <diagonal/>
    </border>
    <border>
      <left/>
      <right style="hair">
        <color indexed="64"/>
      </right>
      <top/>
      <bottom style="thin">
        <color indexed="64"/>
      </bottom>
      <diagonal/>
    </border>
    <border>
      <left style="hair">
        <color auto="1"/>
      </left>
      <right style="thin">
        <color indexed="64"/>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s>
  <cellStyleXfs count="6">
    <xf numFmtId="0" fontId="0" fillId="0" borderId="0"/>
    <xf numFmtId="0" fontId="1" fillId="0" borderId="0"/>
    <xf numFmtId="8" fontId="2" fillId="0" borderId="0" applyFon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xf numFmtId="0" fontId="12" fillId="0" borderId="0"/>
  </cellStyleXfs>
  <cellXfs count="233">
    <xf numFmtId="0" fontId="0" fillId="0" borderId="0" xfId="0"/>
    <xf numFmtId="0" fontId="3" fillId="0" borderId="0" xfId="1" applyFont="1"/>
    <xf numFmtId="0" fontId="4" fillId="0" borderId="0" xfId="1" applyFont="1" applyAlignment="1">
      <alignment horizontal="center"/>
    </xf>
    <xf numFmtId="0" fontId="5" fillId="0" borderId="0" xfId="0" applyFont="1"/>
    <xf numFmtId="0" fontId="6" fillId="0" borderId="0" xfId="1" applyFont="1" applyAlignment="1">
      <alignment horizontal="center"/>
    </xf>
    <xf numFmtId="0" fontId="3" fillId="0" borderId="0" xfId="1" applyFont="1" applyAlignment="1">
      <alignment horizontal="center"/>
    </xf>
    <xf numFmtId="0" fontId="4" fillId="0" borderId="4" xfId="1" applyFont="1" applyBorder="1"/>
    <xf numFmtId="0" fontId="3" fillId="0" borderId="4" xfId="1" applyFont="1" applyBorder="1"/>
    <xf numFmtId="0" fontId="3" fillId="0" borderId="14" xfId="1" applyFont="1" applyBorder="1"/>
    <xf numFmtId="0" fontId="4" fillId="0" borderId="0" xfId="1" applyFont="1"/>
    <xf numFmtId="0" fontId="3" fillId="0" borderId="0" xfId="1" applyFont="1" applyAlignment="1">
      <alignment horizontal="right"/>
    </xf>
    <xf numFmtId="3" fontId="8" fillId="0" borderId="0" xfId="1" applyNumberFormat="1" applyFont="1" applyAlignment="1">
      <alignment horizontal="right"/>
    </xf>
    <xf numFmtId="3" fontId="8" fillId="0" borderId="0" xfId="0" applyNumberFormat="1" applyFont="1" applyAlignment="1">
      <alignment horizontal="right"/>
    </xf>
    <xf numFmtId="37" fontId="3" fillId="0" borderId="0" xfId="1" applyNumberFormat="1" applyFont="1" applyAlignment="1" applyProtection="1">
      <alignment horizontal="center"/>
      <protection locked="0"/>
    </xf>
    <xf numFmtId="37" fontId="3" fillId="0" borderId="0" xfId="1" applyNumberFormat="1" applyFont="1" applyProtection="1">
      <protection locked="0"/>
    </xf>
    <xf numFmtId="0" fontId="13" fillId="0" borderId="27" xfId="5" applyFont="1" applyBorder="1" applyAlignment="1">
      <alignment vertical="top" wrapText="1"/>
    </xf>
    <xf numFmtId="0" fontId="12" fillId="0" borderId="0" xfId="5" applyAlignment="1">
      <alignment horizontal="left" vertical="top"/>
    </xf>
    <xf numFmtId="0" fontId="14" fillId="0" borderId="28" xfId="5" applyFont="1" applyBorder="1" applyAlignment="1">
      <alignment wrapText="1"/>
    </xf>
    <xf numFmtId="0" fontId="14" fillId="0" borderId="29" xfId="5" applyFont="1" applyBorder="1" applyAlignment="1">
      <alignment wrapText="1"/>
    </xf>
    <xf numFmtId="0" fontId="12" fillId="0" borderId="0" xfId="5" applyAlignment="1">
      <alignment horizontal="left" vertical="top" wrapText="1"/>
    </xf>
    <xf numFmtId="0" fontId="14" fillId="0" borderId="30" xfId="5" applyFont="1" applyBorder="1" applyAlignment="1">
      <alignment wrapText="1"/>
    </xf>
    <xf numFmtId="0" fontId="14" fillId="0" borderId="31" xfId="5" applyFont="1" applyBorder="1" applyAlignment="1">
      <alignment wrapText="1"/>
    </xf>
    <xf numFmtId="0" fontId="12" fillId="3" borderId="27" xfId="5" applyFill="1" applyBorder="1" applyAlignment="1">
      <alignment vertical="top" wrapText="1"/>
    </xf>
    <xf numFmtId="0" fontId="17" fillId="0" borderId="33" xfId="5" applyFont="1" applyBorder="1" applyAlignment="1">
      <alignment horizontal="left" vertical="top" wrapText="1"/>
    </xf>
    <xf numFmtId="0" fontId="17" fillId="0" borderId="26" xfId="5" applyFont="1" applyBorder="1" applyAlignment="1">
      <alignment vertical="top" wrapText="1"/>
    </xf>
    <xf numFmtId="0" fontId="12" fillId="0" borderId="26" xfId="5" applyBorder="1" applyAlignment="1">
      <alignment vertical="top" wrapText="1"/>
    </xf>
    <xf numFmtId="0" fontId="12" fillId="3" borderId="33" xfId="5" applyFill="1" applyBorder="1" applyAlignment="1">
      <alignment vertical="top" wrapText="1"/>
    </xf>
    <xf numFmtId="0" fontId="17" fillId="0" borderId="27" xfId="5" applyFont="1" applyBorder="1" applyAlignment="1">
      <alignment vertical="top" wrapText="1"/>
    </xf>
    <xf numFmtId="0" fontId="17" fillId="0" borderId="27" xfId="5" applyFont="1" applyBorder="1" applyAlignment="1">
      <alignment horizontal="left" vertical="top" wrapText="1"/>
    </xf>
    <xf numFmtId="6" fontId="16" fillId="0" borderId="0" xfId="5" applyNumberFormat="1" applyFont="1" applyAlignment="1">
      <alignment horizontal="left" vertical="center" wrapText="1"/>
    </xf>
    <xf numFmtId="0" fontId="14" fillId="0" borderId="27" xfId="5" applyFont="1" applyBorder="1" applyAlignment="1">
      <alignment vertical="top"/>
    </xf>
    <xf numFmtId="0" fontId="14" fillId="0" borderId="33" xfId="5" applyFont="1" applyBorder="1" applyAlignment="1">
      <alignment vertical="top"/>
    </xf>
    <xf numFmtId="0" fontId="20" fillId="0" borderId="27" xfId="5" applyFont="1" applyBorder="1" applyAlignment="1">
      <alignment vertical="top" wrapText="1"/>
    </xf>
    <xf numFmtId="0" fontId="13" fillId="0" borderId="27" xfId="5" applyFont="1" applyBorder="1" applyAlignment="1">
      <alignment vertical="top"/>
    </xf>
    <xf numFmtId="0" fontId="20" fillId="0" borderId="33" xfId="5" applyFont="1" applyBorder="1" applyAlignment="1">
      <alignment vertical="top" wrapText="1"/>
    </xf>
    <xf numFmtId="0" fontId="14" fillId="0" borderId="34" xfId="5" applyFont="1" applyBorder="1" applyAlignment="1">
      <alignment wrapText="1"/>
    </xf>
    <xf numFmtId="0" fontId="14" fillId="0" borderId="35" xfId="5" applyFont="1" applyBorder="1" applyAlignment="1">
      <alignment wrapText="1"/>
    </xf>
    <xf numFmtId="0" fontId="21" fillId="0" borderId="0" xfId="0" applyFont="1"/>
    <xf numFmtId="0" fontId="13" fillId="0" borderId="26" xfId="5" applyFont="1" applyBorder="1" applyAlignment="1">
      <alignment vertical="top"/>
    </xf>
    <xf numFmtId="0" fontId="14" fillId="0" borderId="28" xfId="5" applyFont="1" applyBorder="1"/>
    <xf numFmtId="0" fontId="12" fillId="0" borderId="7" xfId="5" applyBorder="1" applyAlignment="1">
      <alignment horizontal="left" vertical="top"/>
    </xf>
    <xf numFmtId="0" fontId="12" fillId="3" borderId="26" xfId="5" applyFill="1" applyBorder="1" applyAlignment="1">
      <alignment vertical="top" wrapText="1"/>
    </xf>
    <xf numFmtId="166" fontId="12" fillId="0" borderId="7" xfId="5" applyNumberFormat="1" applyBorder="1" applyAlignment="1">
      <alignment horizontal="right" vertical="top"/>
    </xf>
    <xf numFmtId="167" fontId="18" fillId="0" borderId="26" xfId="5" applyNumberFormat="1" applyFont="1" applyBorder="1" applyAlignment="1">
      <alignment horizontal="left" vertical="top" wrapText="1"/>
    </xf>
    <xf numFmtId="166" fontId="12" fillId="0" borderId="7" xfId="4" applyNumberFormat="1" applyFont="1" applyFill="1" applyBorder="1" applyAlignment="1">
      <alignment horizontal="right" vertical="top"/>
    </xf>
    <xf numFmtId="0" fontId="14" fillId="0" borderId="26" xfId="5" applyFont="1" applyBorder="1" applyAlignment="1">
      <alignment vertical="top"/>
    </xf>
    <xf numFmtId="167" fontId="19" fillId="0" borderId="26" xfId="5" applyNumberFormat="1" applyFont="1" applyBorder="1" applyAlignment="1">
      <alignment horizontal="left" vertical="top" wrapText="1"/>
    </xf>
    <xf numFmtId="6" fontId="16" fillId="0" borderId="26" xfId="5" applyNumberFormat="1" applyFont="1" applyBorder="1" applyAlignment="1">
      <alignment horizontal="right" vertical="top" wrapText="1"/>
    </xf>
    <xf numFmtId="6" fontId="16" fillId="0" borderId="26" xfId="5" applyNumberFormat="1" applyFont="1" applyBorder="1" applyAlignment="1">
      <alignment horizontal="right" vertical="center" wrapText="1"/>
    </xf>
    <xf numFmtId="6" fontId="16" fillId="0" borderId="32" xfId="5" applyNumberFormat="1" applyFont="1" applyBorder="1" applyAlignment="1">
      <alignment horizontal="right" vertical="top" wrapText="1"/>
    </xf>
    <xf numFmtId="6" fontId="16" fillId="0" borderId="32" xfId="5" applyNumberFormat="1" applyFont="1" applyBorder="1" applyAlignment="1">
      <alignment horizontal="right" vertical="center" wrapText="1"/>
    </xf>
    <xf numFmtId="165" fontId="22" fillId="0" borderId="32" xfId="5" applyNumberFormat="1" applyFont="1" applyBorder="1" applyAlignment="1">
      <alignment horizontal="right" vertical="top" wrapText="1"/>
    </xf>
    <xf numFmtId="165" fontId="16" fillId="0" borderId="26" xfId="5" applyNumberFormat="1" applyFont="1" applyBorder="1" applyAlignment="1">
      <alignment horizontal="right" vertical="top" wrapText="1"/>
    </xf>
    <xf numFmtId="165" fontId="16" fillId="0" borderId="32" xfId="5" applyNumberFormat="1" applyFont="1" applyBorder="1" applyAlignment="1">
      <alignment horizontal="right" vertical="center" wrapText="1"/>
    </xf>
    <xf numFmtId="165" fontId="16" fillId="0" borderId="32" xfId="5" applyNumberFormat="1" applyFont="1" applyBorder="1" applyAlignment="1">
      <alignment horizontal="right" vertical="top" wrapText="1"/>
    </xf>
    <xf numFmtId="165" fontId="16" fillId="0" borderId="26" xfId="5" applyNumberFormat="1" applyFont="1" applyBorder="1" applyAlignment="1">
      <alignment vertical="top" wrapText="1"/>
    </xf>
    <xf numFmtId="165" fontId="16" fillId="0" borderId="26" xfId="4" applyNumberFormat="1" applyFont="1" applyFill="1" applyBorder="1" applyAlignment="1">
      <alignment horizontal="right" vertical="center" wrapText="1"/>
    </xf>
    <xf numFmtId="165" fontId="16" fillId="0" borderId="32" xfId="4" applyNumberFormat="1" applyFont="1" applyFill="1" applyBorder="1" applyAlignment="1">
      <alignment horizontal="right" vertical="center" wrapText="1"/>
    </xf>
    <xf numFmtId="165" fontId="16" fillId="0" borderId="26" xfId="5" applyNumberFormat="1" applyFont="1" applyBorder="1" applyAlignment="1">
      <alignment horizontal="right" vertical="center" wrapText="1"/>
    </xf>
    <xf numFmtId="165" fontId="23" fillId="0" borderId="7" xfId="0" applyNumberFormat="1" applyFont="1" applyBorder="1"/>
    <xf numFmtId="6" fontId="12" fillId="0" borderId="0" xfId="5" applyNumberFormat="1" applyAlignment="1">
      <alignment horizontal="left" vertical="top"/>
    </xf>
    <xf numFmtId="2" fontId="13" fillId="0" borderId="0" xfId="5" applyNumberFormat="1" applyFont="1" applyAlignment="1">
      <alignment vertical="top" wrapText="1"/>
    </xf>
    <xf numFmtId="0" fontId="14" fillId="0" borderId="27" xfId="5" applyFont="1" applyBorder="1" applyAlignment="1">
      <alignment vertical="top" wrapText="1"/>
    </xf>
    <xf numFmtId="2" fontId="14" fillId="0" borderId="0" xfId="5" applyNumberFormat="1" applyFont="1" applyAlignment="1">
      <alignment horizontal="center" vertical="top" wrapText="1"/>
    </xf>
    <xf numFmtId="0" fontId="15" fillId="0" borderId="26" xfId="5" applyFont="1" applyBorder="1" applyAlignment="1">
      <alignment vertical="top" wrapText="1"/>
    </xf>
    <xf numFmtId="0" fontId="15" fillId="0" borderId="32" xfId="5" applyFont="1" applyBorder="1" applyAlignment="1">
      <alignment horizontal="center" vertical="top" wrapText="1"/>
    </xf>
    <xf numFmtId="2" fontId="15" fillId="0" borderId="0" xfId="5" applyNumberFormat="1" applyFont="1" applyAlignment="1">
      <alignment horizontal="center" vertical="top" wrapText="1"/>
    </xf>
    <xf numFmtId="0" fontId="15" fillId="0" borderId="0" xfId="5" applyFont="1" applyAlignment="1">
      <alignment horizontal="left" vertical="top" wrapText="1"/>
    </xf>
    <xf numFmtId="0" fontId="12" fillId="3" borderId="32" xfId="5" applyFill="1" applyBorder="1" applyAlignment="1">
      <alignment horizontal="left" vertical="top" wrapText="1"/>
    </xf>
    <xf numFmtId="2" fontId="12" fillId="3" borderId="0" xfId="5" applyNumberFormat="1" applyFill="1" applyAlignment="1">
      <alignment horizontal="left" vertical="top" wrapText="1"/>
    </xf>
    <xf numFmtId="0" fontId="16" fillId="0" borderId="26" xfId="5" applyFont="1" applyBorder="1" applyAlignment="1">
      <alignment horizontal="left" vertical="center" wrapText="1"/>
    </xf>
    <xf numFmtId="2" fontId="16" fillId="0" borderId="0" xfId="5" applyNumberFormat="1" applyFont="1" applyAlignment="1">
      <alignment horizontal="right" vertical="top" wrapText="1"/>
    </xf>
    <xf numFmtId="2" fontId="16" fillId="0" borderId="0" xfId="5" applyNumberFormat="1" applyFont="1" applyAlignment="1">
      <alignment horizontal="right" vertical="center" wrapText="1"/>
    </xf>
    <xf numFmtId="0" fontId="12" fillId="5" borderId="26" xfId="5" applyFill="1" applyBorder="1" applyAlignment="1">
      <alignment vertical="top" wrapText="1"/>
    </xf>
    <xf numFmtId="0" fontId="12" fillId="5" borderId="27" xfId="5" applyFill="1" applyBorder="1" applyAlignment="1">
      <alignment vertical="top" wrapText="1"/>
    </xf>
    <xf numFmtId="0" fontId="12" fillId="5" borderId="32" xfId="5" applyFill="1" applyBorder="1" applyAlignment="1">
      <alignment horizontal="left" vertical="top" wrapText="1"/>
    </xf>
    <xf numFmtId="2" fontId="12" fillId="5" borderId="0" xfId="5" applyNumberFormat="1" applyFill="1" applyAlignment="1">
      <alignment horizontal="left" vertical="top" wrapText="1"/>
    </xf>
    <xf numFmtId="0" fontId="16" fillId="0" borderId="26" xfId="5" applyFont="1" applyBorder="1" applyAlignment="1">
      <alignment vertical="top" wrapText="1"/>
    </xf>
    <xf numFmtId="0" fontId="16" fillId="0" borderId="26" xfId="5" applyFont="1" applyBorder="1" applyAlignment="1">
      <alignment vertical="center" wrapText="1"/>
    </xf>
    <xf numFmtId="6" fontId="16" fillId="0" borderId="32" xfId="5" applyNumberFormat="1" applyFont="1" applyBorder="1" applyAlignment="1">
      <alignment horizontal="left" vertical="top" wrapText="1"/>
    </xf>
    <xf numFmtId="2" fontId="16" fillId="0" borderId="0" xfId="5" applyNumberFormat="1" applyFont="1" applyAlignment="1">
      <alignment horizontal="left" vertical="top" wrapText="1"/>
    </xf>
    <xf numFmtId="0" fontId="12" fillId="0" borderId="32" xfId="5" applyBorder="1" applyAlignment="1">
      <alignment horizontal="left" vertical="top" wrapText="1"/>
    </xf>
    <xf numFmtId="2" fontId="12" fillId="0" borderId="0" xfId="5" applyNumberFormat="1" applyAlignment="1">
      <alignment horizontal="left" vertical="top" wrapText="1"/>
    </xf>
    <xf numFmtId="0" fontId="16" fillId="0" borderId="32" xfId="5" applyFont="1" applyBorder="1" applyAlignment="1">
      <alignment horizontal="left" vertical="center" wrapText="1"/>
    </xf>
    <xf numFmtId="2" fontId="16" fillId="0" borderId="0" xfId="5" applyNumberFormat="1" applyFont="1" applyAlignment="1">
      <alignment horizontal="left" vertical="center" wrapText="1"/>
    </xf>
    <xf numFmtId="2" fontId="16" fillId="0" borderId="0" xfId="4" applyNumberFormat="1" applyFont="1" applyFill="1" applyBorder="1" applyAlignment="1">
      <alignment horizontal="right" vertical="center" wrapText="1"/>
    </xf>
    <xf numFmtId="6" fontId="16" fillId="0" borderId="32" xfId="5" applyNumberFormat="1" applyFont="1" applyBorder="1" applyAlignment="1">
      <alignment horizontal="left" vertical="center" wrapText="1"/>
    </xf>
    <xf numFmtId="6" fontId="16" fillId="0" borderId="26" xfId="5" applyNumberFormat="1" applyFont="1" applyBorder="1" applyAlignment="1">
      <alignment vertical="top" wrapText="1"/>
    </xf>
    <xf numFmtId="0" fontId="17" fillId="3" borderId="26" xfId="5" applyFont="1" applyFill="1" applyBorder="1" applyAlignment="1">
      <alignment vertical="top" wrapText="1"/>
    </xf>
    <xf numFmtId="0" fontId="26" fillId="0" borderId="0" xfId="0" applyFont="1"/>
    <xf numFmtId="165" fontId="23" fillId="0" borderId="0" xfId="0" applyNumberFormat="1" applyFont="1"/>
    <xf numFmtId="167" fontId="27" fillId="3" borderId="26" xfId="5" applyNumberFormat="1" applyFont="1" applyFill="1" applyBorder="1" applyAlignment="1">
      <alignment vertical="top" wrapText="1"/>
    </xf>
    <xf numFmtId="167" fontId="27" fillId="3" borderId="33" xfId="5" applyNumberFormat="1" applyFont="1" applyFill="1" applyBorder="1" applyAlignment="1">
      <alignment vertical="top" wrapText="1"/>
    </xf>
    <xf numFmtId="0" fontId="16" fillId="0" borderId="32" xfId="5" applyFont="1" applyBorder="1" applyAlignment="1">
      <alignment horizontal="left" vertical="top" wrapText="1"/>
    </xf>
    <xf numFmtId="0" fontId="17" fillId="3" borderId="27" xfId="5" applyFont="1" applyFill="1" applyBorder="1" applyAlignment="1">
      <alignment vertical="top" wrapText="1"/>
    </xf>
    <xf numFmtId="0" fontId="12" fillId="0" borderId="27" xfId="5" applyBorder="1" applyAlignment="1">
      <alignment vertical="top" wrapText="1"/>
    </xf>
    <xf numFmtId="6" fontId="16" fillId="0" borderId="26" xfId="5" applyNumberFormat="1" applyFont="1" applyBorder="1" applyAlignment="1">
      <alignment vertical="center" wrapText="1"/>
    </xf>
    <xf numFmtId="0" fontId="22" fillId="0" borderId="26" xfId="5" applyFont="1" applyBorder="1" applyAlignment="1">
      <alignment vertical="top" wrapText="1"/>
    </xf>
    <xf numFmtId="2" fontId="22" fillId="0" borderId="0" xfId="5" applyNumberFormat="1" applyFont="1" applyAlignment="1">
      <alignment horizontal="right" vertical="top" wrapText="1"/>
    </xf>
    <xf numFmtId="167" fontId="18" fillId="4" borderId="26" xfId="5" applyNumberFormat="1" applyFont="1" applyFill="1" applyBorder="1" applyAlignment="1">
      <alignment horizontal="left" vertical="top" wrapText="1"/>
    </xf>
    <xf numFmtId="0" fontId="17" fillId="4" borderId="33" xfId="5" applyFont="1" applyFill="1" applyBorder="1" applyAlignment="1">
      <alignment horizontal="left" vertical="top" wrapText="1"/>
    </xf>
    <xf numFmtId="0" fontId="17" fillId="4" borderId="26" xfId="5" applyFont="1" applyFill="1" applyBorder="1" applyAlignment="1">
      <alignment vertical="top" wrapText="1"/>
    </xf>
    <xf numFmtId="0" fontId="16" fillId="4" borderId="26" xfId="5" applyFont="1" applyFill="1" applyBorder="1" applyAlignment="1">
      <alignment vertical="center" wrapText="1"/>
    </xf>
    <xf numFmtId="6" fontId="16" fillId="4" borderId="32" xfId="5" applyNumberFormat="1" applyFont="1" applyFill="1" applyBorder="1" applyAlignment="1">
      <alignment horizontal="right" vertical="center" wrapText="1"/>
    </xf>
    <xf numFmtId="2" fontId="16" fillId="4" borderId="0" xfId="5" applyNumberFormat="1" applyFont="1" applyFill="1" applyAlignment="1">
      <alignment horizontal="right" vertical="center" wrapText="1"/>
    </xf>
    <xf numFmtId="0" fontId="12" fillId="4" borderId="26" xfId="5" applyFill="1" applyBorder="1" applyAlignment="1">
      <alignment vertical="top" wrapText="1"/>
    </xf>
    <xf numFmtId="165" fontId="16" fillId="0" borderId="32" xfId="4" applyNumberFormat="1" applyFont="1" applyBorder="1" applyAlignment="1">
      <alignment horizontal="right" vertical="top" wrapText="1"/>
    </xf>
    <xf numFmtId="2" fontId="16" fillId="0" borderId="0" xfId="4" applyNumberFormat="1" applyFont="1" applyBorder="1" applyAlignment="1">
      <alignment horizontal="right" vertical="top" wrapText="1"/>
    </xf>
    <xf numFmtId="0" fontId="17" fillId="0" borderId="32" xfId="5" applyFont="1" applyBorder="1" applyAlignment="1">
      <alignment horizontal="center" vertical="top" wrapText="1"/>
    </xf>
    <xf numFmtId="6" fontId="16" fillId="0" borderId="27" xfId="5" applyNumberFormat="1" applyFont="1" applyBorder="1" applyAlignment="1">
      <alignment horizontal="left" vertical="center" wrapText="1"/>
    </xf>
    <xf numFmtId="2" fontId="12" fillId="0" borderId="0" xfId="5" applyNumberFormat="1" applyAlignment="1">
      <alignment horizontal="left" vertical="top"/>
    </xf>
    <xf numFmtId="6" fontId="12" fillId="0" borderId="0" xfId="5" applyNumberFormat="1" applyAlignment="1">
      <alignment horizontal="right" vertical="top"/>
    </xf>
    <xf numFmtId="165" fontId="12" fillId="0" borderId="0" xfId="5" applyNumberFormat="1" applyAlignment="1">
      <alignment horizontal="right" vertical="top"/>
    </xf>
    <xf numFmtId="6" fontId="20" fillId="0" borderId="27" xfId="5" applyNumberFormat="1" applyFont="1" applyBorder="1" applyAlignment="1">
      <alignment horizontal="right" vertical="top" wrapText="1"/>
    </xf>
    <xf numFmtId="0" fontId="26" fillId="0" borderId="7" xfId="0" applyFont="1" applyBorder="1"/>
    <xf numFmtId="0" fontId="17" fillId="0" borderId="0" xfId="5" applyFont="1" applyAlignment="1">
      <alignment horizontal="left" vertical="top" wrapText="1"/>
    </xf>
    <xf numFmtId="167" fontId="27" fillId="3" borderId="27" xfId="5" applyNumberFormat="1" applyFont="1" applyFill="1" applyBorder="1" applyAlignment="1">
      <alignment vertical="top" wrapText="1"/>
    </xf>
    <xf numFmtId="0" fontId="17" fillId="4" borderId="27" xfId="5" applyFont="1" applyFill="1" applyBorder="1" applyAlignment="1">
      <alignment horizontal="left" vertical="top" wrapText="1"/>
    </xf>
    <xf numFmtId="0" fontId="20" fillId="0" borderId="0" xfId="5" applyFont="1" applyAlignment="1">
      <alignment vertical="top" wrapText="1"/>
    </xf>
    <xf numFmtId="0" fontId="9" fillId="0" borderId="0" xfId="1" applyFont="1" applyAlignment="1">
      <alignment horizontal="center"/>
    </xf>
    <xf numFmtId="3" fontId="8" fillId="0" borderId="0" xfId="1" applyNumberFormat="1" applyFont="1" applyAlignment="1">
      <alignment horizontal="left"/>
    </xf>
    <xf numFmtId="37" fontId="3" fillId="6" borderId="7" xfId="1" applyNumberFormat="1" applyFont="1" applyFill="1" applyBorder="1" applyAlignment="1" applyProtection="1">
      <alignment horizontal="center"/>
      <protection locked="0"/>
    </xf>
    <xf numFmtId="0" fontId="10" fillId="0" borderId="0" xfId="3" applyBorder="1" applyAlignment="1" applyProtection="1">
      <alignment horizontal="left"/>
      <protection locked="0"/>
    </xf>
    <xf numFmtId="14" fontId="3" fillId="6" borderId="7" xfId="1" applyNumberFormat="1" applyFont="1" applyFill="1" applyBorder="1" applyAlignment="1" applyProtection="1">
      <alignment horizontal="center"/>
      <protection locked="0"/>
    </xf>
    <xf numFmtId="0" fontId="3" fillId="0" borderId="14" xfId="1" applyFont="1" applyBorder="1" applyAlignment="1">
      <alignment horizontal="center"/>
    </xf>
    <xf numFmtId="2" fontId="12" fillId="0" borderId="0" xfId="5" applyNumberFormat="1" applyAlignment="1">
      <alignment horizontal="right" vertical="top" wrapText="1"/>
    </xf>
    <xf numFmtId="0" fontId="9" fillId="0" borderId="0" xfId="1" applyFont="1"/>
    <xf numFmtId="166" fontId="8" fillId="2" borderId="20" xfId="2" applyNumberFormat="1" applyFont="1" applyFill="1" applyBorder="1" applyAlignment="1" applyProtection="1">
      <alignment horizontal="right"/>
    </xf>
    <xf numFmtId="166" fontId="8" fillId="2" borderId="17" xfId="2" applyNumberFormat="1" applyFont="1" applyFill="1" applyBorder="1" applyAlignment="1" applyProtection="1">
      <alignment horizontal="right"/>
    </xf>
    <xf numFmtId="166" fontId="8" fillId="2" borderId="18" xfId="2" applyNumberFormat="1" applyFont="1" applyFill="1" applyBorder="1" applyAlignment="1" applyProtection="1">
      <alignment horizontal="right"/>
    </xf>
    <xf numFmtId="166" fontId="12" fillId="0" borderId="7" xfId="4" applyNumberFormat="1" applyFont="1" applyBorder="1" applyAlignment="1">
      <alignment horizontal="right" vertical="top"/>
    </xf>
    <xf numFmtId="0" fontId="3" fillId="0" borderId="5" xfId="1" applyFont="1" applyBorder="1" applyAlignment="1">
      <alignment horizontal="center"/>
    </xf>
    <xf numFmtId="37" fontId="3" fillId="0" borderId="5" xfId="1" applyNumberFormat="1" applyFont="1" applyBorder="1" applyProtection="1">
      <protection locked="0"/>
    </xf>
    <xf numFmtId="0" fontId="5" fillId="0" borderId="4" xfId="0" applyFont="1" applyBorder="1"/>
    <xf numFmtId="0" fontId="8" fillId="0" borderId="4" xfId="0" applyFont="1" applyBorder="1"/>
    <xf numFmtId="0" fontId="3" fillId="0" borderId="4" xfId="1" applyFont="1" applyBorder="1" applyAlignment="1">
      <alignment horizontal="center"/>
    </xf>
    <xf numFmtId="0" fontId="8" fillId="0" borderId="4" xfId="0" applyFont="1" applyBorder="1" applyAlignment="1">
      <alignment horizontal="right"/>
    </xf>
    <xf numFmtId="0" fontId="26" fillId="0" borderId="0" xfId="0" applyFont="1" applyAlignment="1">
      <alignment wrapText="1"/>
    </xf>
    <xf numFmtId="0" fontId="3" fillId="0" borderId="9" xfId="1" applyFont="1" applyBorder="1" applyAlignment="1">
      <alignment horizontal="center"/>
    </xf>
    <xf numFmtId="3" fontId="8" fillId="0" borderId="10" xfId="1" applyNumberFormat="1" applyFont="1" applyBorder="1" applyAlignment="1">
      <alignment horizontal="center"/>
    </xf>
    <xf numFmtId="37" fontId="3" fillId="0" borderId="10" xfId="1" applyNumberFormat="1" applyFont="1" applyBorder="1" applyAlignment="1">
      <alignment horizontal="center"/>
    </xf>
    <xf numFmtId="0" fontId="3" fillId="0" borderId="12" xfId="1" applyFont="1" applyBorder="1" applyAlignment="1">
      <alignment horizontal="center"/>
    </xf>
    <xf numFmtId="3" fontId="8" fillId="0" borderId="12" xfId="1" applyNumberFormat="1" applyFont="1" applyBorder="1" applyAlignment="1">
      <alignment horizontal="center"/>
    </xf>
    <xf numFmtId="37" fontId="3" fillId="0" borderId="43" xfId="1" applyNumberFormat="1" applyFont="1" applyBorder="1" applyAlignment="1">
      <alignment horizontal="center"/>
    </xf>
    <xf numFmtId="37" fontId="3" fillId="0" borderId="0" xfId="1" applyNumberFormat="1" applyFont="1" applyAlignment="1">
      <alignment horizontal="center"/>
    </xf>
    <xf numFmtId="3" fontId="8" fillId="0" borderId="4" xfId="1" applyNumberFormat="1" applyFont="1" applyBorder="1" applyAlignment="1">
      <alignment horizontal="right"/>
    </xf>
    <xf numFmtId="37" fontId="3" fillId="0" borderId="4" xfId="1" applyNumberFormat="1" applyFont="1" applyBorder="1"/>
    <xf numFmtId="37" fontId="3" fillId="0" borderId="0" xfId="1" applyNumberFormat="1" applyFont="1"/>
    <xf numFmtId="164" fontId="3" fillId="0" borderId="20" xfId="1" applyNumberFormat="1" applyFont="1" applyBorder="1" applyAlignment="1">
      <alignment horizontal="center"/>
    </xf>
    <xf numFmtId="166" fontId="8" fillId="0" borderId="20" xfId="2" applyNumberFormat="1" applyFont="1" applyBorder="1" applyAlignment="1" applyProtection="1">
      <alignment horizontal="right"/>
    </xf>
    <xf numFmtId="7" fontId="3" fillId="0" borderId="25" xfId="2" applyNumberFormat="1" applyFont="1" applyBorder="1" applyProtection="1"/>
    <xf numFmtId="5" fontId="3" fillId="0" borderId="7" xfId="2" applyNumberFormat="1" applyFont="1" applyBorder="1" applyProtection="1"/>
    <xf numFmtId="164" fontId="3" fillId="0" borderId="50" xfId="1" applyNumberFormat="1" applyFont="1" applyBorder="1" applyAlignment="1">
      <alignment horizontal="center"/>
    </xf>
    <xf numFmtId="166" fontId="8" fillId="0" borderId="50" xfId="2" applyNumberFormat="1" applyFont="1" applyBorder="1" applyAlignment="1" applyProtection="1">
      <alignment horizontal="right"/>
    </xf>
    <xf numFmtId="7" fontId="3" fillId="0" borderId="51" xfId="2" applyNumberFormat="1" applyFont="1" applyBorder="1" applyProtection="1"/>
    <xf numFmtId="0" fontId="3" fillId="0" borderId="0" xfId="1" applyFont="1" applyAlignment="1">
      <alignment horizontal="left"/>
    </xf>
    <xf numFmtId="164" fontId="3" fillId="0" borderId="0" xfId="1" applyNumberFormat="1" applyFont="1" applyAlignment="1">
      <alignment horizontal="center"/>
    </xf>
    <xf numFmtId="165" fontId="8" fillId="0" borderId="0" xfId="2" applyNumberFormat="1" applyFont="1" applyBorder="1" applyAlignment="1" applyProtection="1">
      <alignment horizontal="right"/>
    </xf>
    <xf numFmtId="5" fontId="3" fillId="0" borderId="0" xfId="2" applyNumberFormat="1" applyFont="1" applyBorder="1" applyProtection="1"/>
    <xf numFmtId="165" fontId="8" fillId="0" borderId="0" xfId="2" applyNumberFormat="1" applyFont="1" applyAlignment="1" applyProtection="1">
      <alignment horizontal="right"/>
    </xf>
    <xf numFmtId="5" fontId="3" fillId="0" borderId="0" xfId="2" applyNumberFormat="1" applyFont="1" applyProtection="1"/>
    <xf numFmtId="164" fontId="3" fillId="0" borderId="17" xfId="1" applyNumberFormat="1" applyFont="1" applyBorder="1" applyAlignment="1">
      <alignment horizontal="center"/>
    </xf>
    <xf numFmtId="166" fontId="3" fillId="0" borderId="45" xfId="2" applyNumberFormat="1" applyFont="1" applyBorder="1" applyProtection="1"/>
    <xf numFmtId="164" fontId="3" fillId="0" borderId="18" xfId="1" applyNumberFormat="1" applyFont="1" applyBorder="1" applyAlignment="1">
      <alignment horizontal="center"/>
    </xf>
    <xf numFmtId="166" fontId="3" fillId="0" borderId="48" xfId="2" applyNumberFormat="1" applyFont="1" applyBorder="1" applyProtection="1"/>
    <xf numFmtId="5" fontId="3" fillId="0" borderId="5" xfId="2" applyNumberFormat="1" applyFont="1" applyBorder="1" applyProtection="1"/>
    <xf numFmtId="166" fontId="8" fillId="0" borderId="0" xfId="2" applyNumberFormat="1" applyFont="1" applyBorder="1" applyAlignment="1" applyProtection="1">
      <alignment horizontal="right"/>
    </xf>
    <xf numFmtId="7" fontId="3" fillId="0" borderId="0" xfId="2" applyNumberFormat="1" applyFont="1" applyBorder="1" applyProtection="1"/>
    <xf numFmtId="3" fontId="8" fillId="0" borderId="0" xfId="2" applyNumberFormat="1" applyFont="1" applyAlignment="1" applyProtection="1">
      <alignment horizontal="right"/>
    </xf>
    <xf numFmtId="165" fontId="3" fillId="0" borderId="17" xfId="1" applyNumberFormat="1" applyFont="1" applyBorder="1"/>
    <xf numFmtId="7" fontId="3" fillId="0" borderId="45" xfId="1" applyNumberFormat="1" applyFont="1" applyBorder="1"/>
    <xf numFmtId="5" fontId="3" fillId="0" borderId="7" xfId="1" applyNumberFormat="1" applyFont="1" applyBorder="1"/>
    <xf numFmtId="164" fontId="3" fillId="0" borderId="46" xfId="1" applyNumberFormat="1" applyFont="1" applyBorder="1" applyAlignment="1">
      <alignment horizontal="center"/>
    </xf>
    <xf numFmtId="165" fontId="3" fillId="0" borderId="46" xfId="1" applyNumberFormat="1" applyFont="1" applyBorder="1" applyAlignment="1">
      <alignment horizontal="right"/>
    </xf>
    <xf numFmtId="7" fontId="3" fillId="0" borderId="47" xfId="2" applyNumberFormat="1" applyFont="1" applyBorder="1" applyProtection="1"/>
    <xf numFmtId="165" fontId="8" fillId="0" borderId="46" xfId="2" applyNumberFormat="1" applyFont="1" applyBorder="1" applyAlignment="1" applyProtection="1">
      <alignment horizontal="right"/>
    </xf>
    <xf numFmtId="7" fontId="3" fillId="0" borderId="47" xfId="1" applyNumberFormat="1" applyFont="1" applyBorder="1"/>
    <xf numFmtId="165" fontId="8" fillId="0" borderId="18" xfId="2" applyNumberFormat="1" applyFont="1" applyBorder="1" applyAlignment="1" applyProtection="1">
      <alignment horizontal="right"/>
    </xf>
    <xf numFmtId="7" fontId="3" fillId="0" borderId="48" xfId="1" applyNumberFormat="1" applyFont="1" applyBorder="1"/>
    <xf numFmtId="3" fontId="8" fillId="0" borderId="0" xfId="2" applyNumberFormat="1" applyFont="1" applyBorder="1" applyAlignment="1" applyProtection="1">
      <alignment horizontal="right"/>
    </xf>
    <xf numFmtId="0" fontId="7" fillId="0" borderId="0" xfId="1" applyFont="1"/>
    <xf numFmtId="7" fontId="3" fillId="0" borderId="7" xfId="2" applyNumberFormat="1" applyFont="1" applyBorder="1" applyAlignment="1" applyProtection="1">
      <alignment horizontal="center" vertical="top"/>
    </xf>
    <xf numFmtId="5" fontId="3" fillId="0" borderId="0" xfId="2" applyNumberFormat="1" applyFont="1" applyBorder="1" applyAlignment="1" applyProtection="1">
      <alignment horizontal="center" vertical="top"/>
    </xf>
    <xf numFmtId="0" fontId="7" fillId="0" borderId="0" xfId="1" applyFont="1" applyAlignment="1">
      <alignment horizontal="left"/>
    </xf>
    <xf numFmtId="5" fontId="7" fillId="0" borderId="0" xfId="2" applyNumberFormat="1" applyFont="1" applyBorder="1" applyProtection="1"/>
    <xf numFmtId="5" fontId="3" fillId="0" borderId="2" xfId="2" applyNumberFormat="1" applyFont="1" applyBorder="1" applyAlignment="1" applyProtection="1">
      <alignment horizontal="left"/>
    </xf>
    <xf numFmtId="5" fontId="3" fillId="0" borderId="1" xfId="2" applyNumberFormat="1" applyFont="1" applyBorder="1" applyAlignment="1" applyProtection="1">
      <alignment horizontal="left"/>
    </xf>
    <xf numFmtId="0" fontId="3" fillId="0" borderId="21" xfId="1" applyFont="1" applyBorder="1" applyAlignment="1">
      <alignment horizontal="left"/>
    </xf>
    <xf numFmtId="0" fontId="3" fillId="0" borderId="5" xfId="1" applyFont="1" applyBorder="1" applyAlignment="1">
      <alignment horizontal="left"/>
    </xf>
    <xf numFmtId="0" fontId="3" fillId="0" borderId="36" xfId="1" applyFont="1" applyBorder="1" applyAlignment="1">
      <alignment horizontal="left"/>
    </xf>
    <xf numFmtId="0" fontId="3" fillId="0" borderId="16" xfId="1" applyFont="1" applyBorder="1" applyAlignment="1">
      <alignment horizontal="left"/>
    </xf>
    <xf numFmtId="0" fontId="3" fillId="0" borderId="19" xfId="1" applyFont="1" applyBorder="1" applyAlignment="1">
      <alignment horizontal="left"/>
    </xf>
    <xf numFmtId="0" fontId="3" fillId="0" borderId="49" xfId="1" applyFont="1" applyBorder="1" applyAlignment="1">
      <alignment horizontal="left"/>
    </xf>
    <xf numFmtId="0" fontId="3" fillId="0" borderId="13" xfId="1" applyFont="1" applyBorder="1" applyAlignment="1">
      <alignment horizontal="left" wrapText="1"/>
    </xf>
    <xf numFmtId="0" fontId="3" fillId="0" borderId="14" xfId="1" applyFont="1" applyBorder="1" applyAlignment="1">
      <alignment horizontal="left" wrapText="1"/>
    </xf>
    <xf numFmtId="0" fontId="3" fillId="0" borderId="6" xfId="1" applyFont="1" applyBorder="1" applyAlignment="1">
      <alignment horizontal="left" wrapText="1"/>
    </xf>
    <xf numFmtId="0" fontId="3" fillId="0" borderId="3" xfId="1" applyFont="1" applyBorder="1" applyAlignment="1">
      <alignment horizontal="left" wrapText="1"/>
    </xf>
    <xf numFmtId="0" fontId="3" fillId="0" borderId="4" xfId="1" applyFont="1" applyBorder="1" applyAlignment="1">
      <alignment horizontal="left" wrapText="1"/>
    </xf>
    <xf numFmtId="0" fontId="3" fillId="0" borderId="15" xfId="1" applyFont="1" applyBorder="1" applyAlignment="1">
      <alignment horizontal="left" wrapText="1"/>
    </xf>
    <xf numFmtId="0" fontId="3" fillId="0" borderId="42" xfId="1" applyFont="1" applyBorder="1" applyAlignment="1">
      <alignment horizontal="left" wrapText="1"/>
    </xf>
    <xf numFmtId="0" fontId="3" fillId="0" borderId="44" xfId="1" applyFont="1" applyBorder="1" applyAlignment="1">
      <alignment horizontal="left" wrapText="1"/>
    </xf>
    <xf numFmtId="164" fontId="3" fillId="0" borderId="17" xfId="1" applyNumberFormat="1" applyFont="1" applyBorder="1" applyAlignment="1">
      <alignment horizontal="center"/>
    </xf>
    <xf numFmtId="164" fontId="3" fillId="0" borderId="18" xfId="1" applyNumberFormat="1" applyFont="1" applyBorder="1" applyAlignment="1">
      <alignment horizontal="center"/>
    </xf>
    <xf numFmtId="166" fontId="8" fillId="0" borderId="17" xfId="2" applyNumberFormat="1" applyFont="1" applyBorder="1" applyAlignment="1" applyProtection="1">
      <alignment horizontal="center"/>
    </xf>
    <xf numFmtId="166" fontId="8" fillId="0" borderId="18" xfId="2" applyNumberFormat="1" applyFont="1" applyBorder="1" applyAlignment="1" applyProtection="1">
      <alignment horizontal="center"/>
    </xf>
    <xf numFmtId="5" fontId="3" fillId="0" borderId="45" xfId="2" applyNumberFormat="1" applyFont="1" applyBorder="1" applyAlignment="1" applyProtection="1">
      <alignment horizontal="right"/>
    </xf>
    <xf numFmtId="5" fontId="3" fillId="0" borderId="48" xfId="2" applyNumberFormat="1" applyFont="1" applyBorder="1" applyAlignment="1" applyProtection="1">
      <alignment horizontal="right"/>
    </xf>
    <xf numFmtId="0" fontId="3" fillId="0" borderId="8" xfId="1" applyFont="1" applyBorder="1" applyAlignment="1">
      <alignment horizontal="center"/>
    </xf>
    <xf numFmtId="0" fontId="3" fillId="0" borderId="9" xfId="1" applyFont="1" applyBorder="1" applyAlignment="1">
      <alignment horizontal="center"/>
    </xf>
    <xf numFmtId="0" fontId="3" fillId="0" borderId="11" xfId="1" applyFont="1" applyBorder="1" applyAlignment="1">
      <alignment horizontal="center"/>
    </xf>
    <xf numFmtId="0" fontId="3" fillId="0" borderId="12" xfId="1" applyFont="1" applyBorder="1" applyAlignment="1">
      <alignment horizontal="center"/>
    </xf>
    <xf numFmtId="0" fontId="3" fillId="0" borderId="39" xfId="1" applyFont="1" applyBorder="1" applyAlignment="1">
      <alignment horizontal="center"/>
    </xf>
    <xf numFmtId="0" fontId="3" fillId="0" borderId="40" xfId="1" applyFont="1" applyBorder="1" applyAlignment="1">
      <alignment horizontal="center"/>
    </xf>
    <xf numFmtId="0" fontId="3" fillId="0" borderId="23" xfId="1" applyFont="1" applyBorder="1" applyAlignment="1">
      <alignment horizontal="left"/>
    </xf>
    <xf numFmtId="0" fontId="3" fillId="0" borderId="37" xfId="1" applyFont="1" applyBorder="1" applyAlignment="1">
      <alignment horizontal="left"/>
    </xf>
    <xf numFmtId="0" fontId="3" fillId="0" borderId="41" xfId="1" applyFont="1" applyBorder="1" applyAlignment="1">
      <alignment horizontal="left"/>
    </xf>
    <xf numFmtId="0" fontId="3" fillId="0" borderId="24" xfId="1" applyFont="1" applyBorder="1" applyAlignment="1">
      <alignment horizontal="left"/>
    </xf>
    <xf numFmtId="0" fontId="3" fillId="0" borderId="22" xfId="1" applyFont="1" applyBorder="1" applyAlignment="1">
      <alignment horizontal="left"/>
    </xf>
    <xf numFmtId="0" fontId="3" fillId="0" borderId="38" xfId="1" applyFont="1" applyBorder="1" applyAlignment="1">
      <alignment horizontal="left"/>
    </xf>
    <xf numFmtId="0" fontId="3" fillId="0" borderId="13" xfId="1" applyFont="1" applyBorder="1" applyAlignment="1">
      <alignment horizontal="left" vertical="top"/>
    </xf>
    <xf numFmtId="0" fontId="3" fillId="0" borderId="14" xfId="1" applyFont="1" applyBorder="1" applyAlignment="1">
      <alignment horizontal="left" vertical="top"/>
    </xf>
    <xf numFmtId="0" fontId="3" fillId="0" borderId="6" xfId="1" applyFont="1" applyBorder="1" applyAlignment="1">
      <alignment horizontal="left" vertical="top"/>
    </xf>
    <xf numFmtId="0" fontId="3" fillId="0" borderId="3" xfId="1" applyFont="1" applyBorder="1" applyAlignment="1">
      <alignment horizontal="left" vertical="top"/>
    </xf>
    <xf numFmtId="0" fontId="3" fillId="0" borderId="4" xfId="1" applyFont="1" applyBorder="1" applyAlignment="1">
      <alignment horizontal="left" vertical="top"/>
    </xf>
    <xf numFmtId="0" fontId="3" fillId="0" borderId="15" xfId="1" applyFont="1" applyBorder="1" applyAlignment="1">
      <alignment horizontal="left" vertical="top"/>
    </xf>
    <xf numFmtId="37" fontId="3" fillId="6" borderId="7" xfId="1" applyNumberFormat="1" applyFont="1" applyFill="1" applyBorder="1" applyAlignment="1" applyProtection="1">
      <alignment horizontal="center"/>
      <protection locked="0"/>
    </xf>
    <xf numFmtId="37" fontId="3" fillId="6" borderId="7" xfId="1" applyNumberFormat="1" applyFont="1" applyFill="1" applyBorder="1" applyAlignment="1" applyProtection="1">
      <alignment horizontal="left" vertical="top" wrapText="1"/>
      <protection locked="0"/>
    </xf>
    <xf numFmtId="0" fontId="9" fillId="6" borderId="7" xfId="1" applyFont="1" applyFill="1" applyBorder="1" applyAlignment="1" applyProtection="1">
      <alignment horizontal="center"/>
      <protection locked="0"/>
    </xf>
    <xf numFmtId="0" fontId="9" fillId="6" borderId="7" xfId="1" applyFont="1" applyFill="1" applyBorder="1" applyAlignment="1" applyProtection="1">
      <alignment horizontal="left" vertical="top"/>
      <protection locked="0"/>
    </xf>
    <xf numFmtId="2" fontId="14" fillId="0" borderId="0" xfId="5" applyNumberFormat="1" applyFont="1" applyAlignment="1">
      <alignment horizontal="center" vertical="top" wrapText="1"/>
    </xf>
    <xf numFmtId="2" fontId="15" fillId="0" borderId="0" xfId="5" applyNumberFormat="1" applyFont="1" applyAlignment="1">
      <alignment horizontal="center" vertical="top" wrapText="1"/>
    </xf>
    <xf numFmtId="0" fontId="28" fillId="0" borderId="49" xfId="5" applyFont="1" applyBorder="1" applyAlignment="1">
      <alignment horizontal="center" vertical="top" wrapText="1"/>
    </xf>
    <xf numFmtId="0" fontId="28" fillId="0" borderId="19" xfId="5" applyFont="1" applyBorder="1" applyAlignment="1">
      <alignment horizontal="center" vertical="top" wrapText="1"/>
    </xf>
  </cellXfs>
  <cellStyles count="6">
    <cellStyle name="Currency" xfId="4" builtinId="4"/>
    <cellStyle name="Currency 2" xfId="2" xr:uid="{00000000-0005-0000-0000-000001000000}"/>
    <cellStyle name="Hyperlink" xfId="3" builtinId="8"/>
    <cellStyle name="Normal" xfId="0" builtinId="0"/>
    <cellStyle name="Normal 2" xfId="1" xr:uid="{00000000-0005-0000-0000-000004000000}"/>
    <cellStyle name="Normal 3"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horres\Desktop\TEMP\Fee-Estimates-Website-Master-v1-2324.xlsx" TargetMode="External"/><Relationship Id="rId1" Type="http://schemas.openxmlformats.org/officeDocument/2006/relationships/externalLinkPath" Target="Fee-Estimates-Website-Master-v1-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ule 40 Fees"/>
      <sheetName val="Website Updating"/>
      <sheetName val="blastpot_01A"/>
      <sheetName val="blastpotwadds_01B"/>
      <sheetName val="abrasivestorage_01C"/>
      <sheetName val="spentabrasive_01D"/>
      <sheetName val="blastbooth_02A"/>
      <sheetName val="blastboothrec_02B"/>
      <sheetName val="boilernoST_13A"/>
      <sheetName val="boilerwST_13A"/>
      <sheetName val="potfurnace_18D"/>
      <sheetName val="silo-23B"/>
      <sheetName val="emergency_34H"/>
      <sheetName val="dpfcleaner_34L"/>
      <sheetName val="grindbooth_36A.pdf"/>
      <sheetName val="coffee_50A"/>
      <sheetName val="GDFphaseI_II_26A"/>
      <sheetName val="GDFphaseI_26C"/>
      <sheetName val="GDFnonret_26E"/>
      <sheetName val="Coatingmarine_27A"/>
      <sheetName val="Coatingmore1galless5ton_27D"/>
      <sheetName val="Coatingmore5tonnocontrol_27E"/>
      <sheetName val="fiberglassplasticfoam_27F"/>
      <sheetName val="...metalaerospaceless5ton_27J"/>
      <sheetName val="...metalaerospacemore5ton_27K"/>
      <sheetName val="...woodless5tonmore500gal_27L"/>
      <sheetName val="graphicarts_27N"/>
      <sheetName val="...solventless1galless50gal_27P"/>
      <sheetName val="Coating_woodless500gal_27Q"/>
      <sheetName val="Coating_automotive_27R"/>
      <sheetName val="Coatingmarine_27T"/>
      <sheetName val="adhesivelessthan5_27U"/>
      <sheetName val="dhesivemore5_27V"/>
      <sheetName val="adhesiveless55_27W"/>
      <sheetName val="...degreasermore5sqft_28B"/>
      <sheetName val="Paintstrippingtank_28D"/>
      <sheetName val="RRCleaner_28F"/>
      <sheetName val="Vapordegreaserless5sqft_28H"/>
      <sheetName val="...degreaserless5sqft_28I"/>
      <sheetName val="Metalinspecttank_28J"/>
      <sheetName val="Solderlevel_29A"/>
      <sheetName val="SolventRecovery_44B"/>
      <sheetName val="masticremoval_59C"/>
      <sheetName val="drycleanhydro_31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H5">
            <v>2884</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72CFD-1EED-49C4-B00F-05ECE70E117D}">
  <sheetPr>
    <pageSetUpPr fitToPage="1"/>
  </sheetPr>
  <dimension ref="A1:J52"/>
  <sheetViews>
    <sheetView tabSelected="1" zoomScale="115" zoomScaleNormal="115" workbookViewId="0">
      <selection activeCell="C6" sqref="C6:J6"/>
    </sheetView>
  </sheetViews>
  <sheetFormatPr defaultColWidth="9.26953125" defaultRowHeight="14" x14ac:dyDescent="0.3"/>
  <cols>
    <col min="1" max="1" width="9.26953125" style="3"/>
    <col min="2" max="2" width="11.7265625" style="3" customWidth="1"/>
    <col min="3" max="3" width="8.26953125" style="3" customWidth="1"/>
    <col min="4" max="4" width="13" style="3" customWidth="1"/>
    <col min="5" max="5" width="15.26953125" style="3" customWidth="1"/>
    <col min="6" max="6" width="13.81640625" style="3" customWidth="1"/>
    <col min="7" max="7" width="10.26953125" style="3" customWidth="1"/>
    <col min="8" max="8" width="10.26953125" style="12" customWidth="1"/>
    <col min="9" max="9" width="14.453125" style="3" customWidth="1"/>
    <col min="10" max="10" width="12.453125" style="3" customWidth="1"/>
    <col min="11" max="13" width="9.26953125" style="3"/>
    <col min="14" max="14" width="17" style="3" customWidth="1"/>
    <col min="15" max="16384" width="9.26953125" style="3"/>
  </cols>
  <sheetData>
    <row r="1" spans="1:10" x14ac:dyDescent="0.3">
      <c r="A1" s="1"/>
      <c r="B1" s="1"/>
      <c r="C1" s="1"/>
      <c r="D1" s="2" t="s">
        <v>0</v>
      </c>
      <c r="E1" s="2"/>
      <c r="F1" s="2"/>
      <c r="G1" s="1"/>
      <c r="H1" s="11"/>
      <c r="I1" s="1"/>
      <c r="J1" s="1"/>
    </row>
    <row r="2" spans="1:10" ht="18" x14ac:dyDescent="0.4">
      <c r="A2" s="1"/>
      <c r="B2" s="1"/>
      <c r="C2" s="1"/>
      <c r="D2" s="4" t="s">
        <v>1</v>
      </c>
      <c r="E2" s="4"/>
      <c r="F2" s="4"/>
      <c r="G2" s="1"/>
      <c r="H2" s="11"/>
      <c r="I2" s="1"/>
      <c r="J2" s="1"/>
    </row>
    <row r="3" spans="1:10" ht="9" customHeight="1" x14ac:dyDescent="0.4">
      <c r="A3" s="1"/>
      <c r="B3" s="1"/>
      <c r="C3" s="1"/>
      <c r="D3" s="4"/>
      <c r="E3" s="4"/>
      <c r="F3" s="4"/>
      <c r="G3" s="1"/>
      <c r="H3" s="11"/>
      <c r="I3" s="1"/>
      <c r="J3" s="1"/>
    </row>
    <row r="4" spans="1:10" ht="15" customHeight="1" x14ac:dyDescent="0.3">
      <c r="A4" s="1" t="s">
        <v>2</v>
      </c>
      <c r="B4" s="1"/>
      <c r="C4" s="227" t="s">
        <v>493</v>
      </c>
      <c r="D4" s="227"/>
      <c r="E4" s="227"/>
      <c r="F4" s="126"/>
      <c r="G4" s="11" t="s">
        <v>4</v>
      </c>
      <c r="H4" s="225" t="s">
        <v>496</v>
      </c>
      <c r="I4" s="225"/>
      <c r="J4" s="225"/>
    </row>
    <row r="5" spans="1:10" ht="6" customHeight="1" x14ac:dyDescent="0.3">
      <c r="A5" s="1"/>
      <c r="B5" s="1"/>
      <c r="C5" s="1"/>
      <c r="D5" s="119"/>
      <c r="E5" s="119"/>
      <c r="F5" s="119"/>
      <c r="G5" s="119"/>
      <c r="H5" s="119"/>
      <c r="I5" s="119"/>
      <c r="J5" s="1"/>
    </row>
    <row r="6" spans="1:10" ht="28.5" customHeight="1" x14ac:dyDescent="0.3">
      <c r="A6" s="120" t="s">
        <v>346</v>
      </c>
      <c r="C6" s="226" t="s">
        <v>497</v>
      </c>
      <c r="D6" s="226"/>
      <c r="E6" s="226"/>
      <c r="F6" s="226"/>
      <c r="G6" s="226"/>
      <c r="H6" s="226"/>
      <c r="I6" s="226"/>
      <c r="J6" s="226"/>
    </row>
    <row r="7" spans="1:10" ht="6" customHeight="1" x14ac:dyDescent="0.3">
      <c r="A7" s="120"/>
      <c r="C7" s="13"/>
      <c r="D7" s="13"/>
      <c r="E7" s="13"/>
      <c r="F7" s="13"/>
      <c r="G7" s="1"/>
      <c r="H7" s="10"/>
      <c r="I7" s="13"/>
      <c r="J7" s="1"/>
    </row>
    <row r="8" spans="1:10" ht="15" customHeight="1" x14ac:dyDescent="0.3">
      <c r="A8" s="1" t="s">
        <v>3</v>
      </c>
      <c r="B8" s="1"/>
      <c r="C8" s="227" t="s">
        <v>385</v>
      </c>
      <c r="D8" s="227"/>
      <c r="E8" s="227"/>
      <c r="F8" s="227"/>
      <c r="G8" s="227"/>
      <c r="I8" s="10" t="s">
        <v>5</v>
      </c>
      <c r="J8" s="121" t="s">
        <v>6</v>
      </c>
    </row>
    <row r="9" spans="1:10" ht="6" customHeight="1" x14ac:dyDescent="0.35">
      <c r="A9" s="1"/>
      <c r="B9" s="1"/>
      <c r="C9" s="1"/>
      <c r="D9" s="122"/>
      <c r="E9" s="122"/>
      <c r="F9" s="122"/>
    </row>
    <row r="10" spans="1:10" ht="13.9" customHeight="1" x14ac:dyDescent="0.3">
      <c r="A10" s="1" t="s">
        <v>345</v>
      </c>
      <c r="B10" s="1"/>
      <c r="C10" s="227" t="s">
        <v>24</v>
      </c>
      <c r="D10" s="227"/>
      <c r="E10" s="227"/>
      <c r="F10" s="227"/>
      <c r="G10" s="227"/>
      <c r="I10" s="11" t="s">
        <v>7</v>
      </c>
      <c r="J10" s="123">
        <f ca="1">TODAY()</f>
        <v>45481</v>
      </c>
    </row>
    <row r="11" spans="1:10" ht="7.5" customHeight="1" x14ac:dyDescent="0.35">
      <c r="D11" s="37"/>
      <c r="E11" s="37"/>
      <c r="F11" s="37"/>
    </row>
    <row r="12" spans="1:10" ht="13.9" customHeight="1" x14ac:dyDescent="0.3">
      <c r="A12" s="1" t="s">
        <v>8</v>
      </c>
      <c r="B12" s="1"/>
      <c r="C12" s="228" t="s">
        <v>390</v>
      </c>
      <c r="D12" s="228"/>
      <c r="E12" s="228"/>
      <c r="F12" s="228"/>
      <c r="G12" s="228"/>
      <c r="H12" s="228"/>
      <c r="I12" s="228"/>
      <c r="J12" s="228"/>
    </row>
    <row r="13" spans="1:10" x14ac:dyDescent="0.3">
      <c r="A13" s="9" t="s">
        <v>495</v>
      </c>
      <c r="B13" s="1"/>
      <c r="C13" s="228"/>
      <c r="D13" s="228"/>
      <c r="E13" s="228"/>
      <c r="F13" s="228"/>
      <c r="G13" s="228"/>
      <c r="H13" s="228"/>
      <c r="I13" s="228"/>
      <c r="J13" s="228"/>
    </row>
    <row r="14" spans="1:10" ht="4.5" customHeight="1" x14ac:dyDescent="0.3">
      <c r="A14" s="1"/>
      <c r="B14" s="1"/>
      <c r="C14" s="5"/>
      <c r="D14" s="5"/>
      <c r="E14" s="5"/>
      <c r="F14" s="5"/>
      <c r="G14" s="5"/>
      <c r="H14" s="5"/>
      <c r="I14" s="131"/>
      <c r="J14" s="132"/>
    </row>
    <row r="15" spans="1:10" ht="4.5" customHeight="1" x14ac:dyDescent="0.3">
      <c r="A15" s="8"/>
      <c r="B15" s="8"/>
      <c r="C15" s="124"/>
      <c r="D15" s="124"/>
      <c r="E15" s="124"/>
      <c r="F15" s="124"/>
      <c r="G15" s="124"/>
      <c r="H15" s="124"/>
      <c r="I15" s="5"/>
      <c r="J15" s="14"/>
    </row>
    <row r="16" spans="1:10" ht="5.25" customHeight="1" x14ac:dyDescent="0.3">
      <c r="A16" s="133"/>
      <c r="B16" s="6"/>
      <c r="C16" s="133"/>
      <c r="D16" s="134"/>
      <c r="E16" s="135"/>
      <c r="F16" s="7"/>
      <c r="G16" s="133"/>
      <c r="H16" s="136"/>
      <c r="I16" s="135"/>
      <c r="J16" s="7"/>
    </row>
    <row r="17" spans="1:10" ht="6.75" customHeight="1" thickBot="1" x14ac:dyDescent="0.35">
      <c r="A17" s="1"/>
      <c r="B17" s="1"/>
      <c r="C17" s="1"/>
      <c r="D17" s="1"/>
      <c r="E17" s="1"/>
      <c r="F17" s="1"/>
      <c r="G17" s="1"/>
      <c r="H17" s="11"/>
      <c r="I17" s="1"/>
      <c r="J17" s="1"/>
    </row>
    <row r="18" spans="1:10" ht="16.5" customHeight="1" thickTop="1" x14ac:dyDescent="0.3">
      <c r="A18" s="207" t="s">
        <v>9</v>
      </c>
      <c r="B18" s="207"/>
      <c r="C18" s="208"/>
      <c r="D18" s="211" t="s">
        <v>350</v>
      </c>
      <c r="E18" s="207"/>
      <c r="F18" s="208"/>
      <c r="G18" s="138"/>
      <c r="H18" s="139" t="s">
        <v>402</v>
      </c>
      <c r="I18" s="140"/>
      <c r="J18" s="140" t="s">
        <v>348</v>
      </c>
    </row>
    <row r="19" spans="1:10" ht="16.5" customHeight="1" thickBot="1" x14ac:dyDescent="0.35">
      <c r="A19" s="209"/>
      <c r="B19" s="209"/>
      <c r="C19" s="210"/>
      <c r="D19" s="212"/>
      <c r="E19" s="209"/>
      <c r="F19" s="210"/>
      <c r="G19" s="141" t="s">
        <v>347</v>
      </c>
      <c r="H19" s="142" t="s">
        <v>10</v>
      </c>
      <c r="I19" s="143" t="s">
        <v>11</v>
      </c>
      <c r="J19" s="143" t="s">
        <v>349</v>
      </c>
    </row>
    <row r="20" spans="1:10" ht="8.25" customHeight="1" thickTop="1" x14ac:dyDescent="0.3">
      <c r="A20" s="1"/>
      <c r="B20" s="5"/>
      <c r="C20" s="5"/>
      <c r="D20" s="5"/>
      <c r="E20" s="5"/>
      <c r="F20" s="5"/>
      <c r="G20" s="5"/>
      <c r="H20" s="11"/>
      <c r="I20" s="144"/>
      <c r="J20" s="144"/>
    </row>
    <row r="21" spans="1:10" x14ac:dyDescent="0.3">
      <c r="A21" s="6" t="s">
        <v>39</v>
      </c>
      <c r="B21" s="7"/>
      <c r="C21" s="7"/>
      <c r="D21" s="7"/>
      <c r="E21" s="7"/>
      <c r="F21" s="7"/>
      <c r="G21" s="7"/>
      <c r="H21" s="145"/>
      <c r="I21" s="146"/>
      <c r="J21" s="147"/>
    </row>
    <row r="22" spans="1:10" ht="15" customHeight="1" x14ac:dyDescent="0.3">
      <c r="A22" s="219" t="s">
        <v>403</v>
      </c>
      <c r="B22" s="220"/>
      <c r="C22" s="221"/>
      <c r="D22" s="187" t="s">
        <v>343</v>
      </c>
      <c r="E22" s="188"/>
      <c r="F22" s="189"/>
      <c r="G22" s="148">
        <v>60</v>
      </c>
      <c r="H22" s="149">
        <v>315</v>
      </c>
      <c r="I22" s="150">
        <f>H22*G22</f>
        <v>18900</v>
      </c>
      <c r="J22" s="151" t="s">
        <v>494</v>
      </c>
    </row>
    <row r="23" spans="1:10" ht="15" customHeight="1" x14ac:dyDescent="0.3">
      <c r="A23" s="222"/>
      <c r="B23" s="223"/>
      <c r="C23" s="224"/>
      <c r="D23" s="187" t="s">
        <v>344</v>
      </c>
      <c r="E23" s="188"/>
      <c r="F23" s="189"/>
      <c r="G23" s="152"/>
      <c r="H23" s="153"/>
      <c r="I23" s="154"/>
      <c r="J23" s="151" t="s">
        <v>27</v>
      </c>
    </row>
    <row r="24" spans="1:10" ht="12.75" customHeight="1" x14ac:dyDescent="0.3">
      <c r="A24" s="1"/>
      <c r="B24" s="1"/>
      <c r="C24" s="1"/>
      <c r="D24" s="155"/>
      <c r="E24" s="155"/>
      <c r="F24" s="155"/>
      <c r="G24" s="156"/>
      <c r="H24" s="157"/>
      <c r="I24" s="158"/>
      <c r="J24" s="158"/>
    </row>
    <row r="25" spans="1:10" x14ac:dyDescent="0.3">
      <c r="A25" s="9" t="s">
        <v>13</v>
      </c>
      <c r="B25" s="1"/>
      <c r="C25" s="1"/>
      <c r="D25" s="5"/>
      <c r="E25" s="5"/>
      <c r="F25" s="5"/>
      <c r="G25" s="156"/>
      <c r="H25" s="159"/>
      <c r="I25" s="160"/>
      <c r="J25" s="160"/>
    </row>
    <row r="26" spans="1:10" ht="15" customHeight="1" x14ac:dyDescent="0.3">
      <c r="A26" s="219" t="s">
        <v>14</v>
      </c>
      <c r="B26" s="220"/>
      <c r="C26" s="221"/>
      <c r="D26" s="213" t="s">
        <v>343</v>
      </c>
      <c r="E26" s="214"/>
      <c r="F26" s="215"/>
      <c r="G26" s="161"/>
      <c r="H26" s="128"/>
      <c r="I26" s="162"/>
      <c r="J26" s="151" t="s">
        <v>15</v>
      </c>
    </row>
    <row r="27" spans="1:10" ht="15" customHeight="1" x14ac:dyDescent="0.3">
      <c r="A27" s="222"/>
      <c r="B27" s="223"/>
      <c r="C27" s="224"/>
      <c r="D27" s="216" t="s">
        <v>352</v>
      </c>
      <c r="E27" s="217"/>
      <c r="F27" s="218"/>
      <c r="G27" s="163"/>
      <c r="H27" s="129"/>
      <c r="I27" s="164"/>
      <c r="J27" s="151" t="s">
        <v>17</v>
      </c>
    </row>
    <row r="28" spans="1:10" ht="6" customHeight="1" x14ac:dyDescent="0.3">
      <c r="A28" s="1"/>
      <c r="B28" s="1"/>
      <c r="C28" s="1"/>
      <c r="D28" s="155"/>
      <c r="E28" s="155"/>
      <c r="F28" s="155"/>
      <c r="G28" s="156"/>
      <c r="H28" s="157"/>
      <c r="I28" s="165"/>
      <c r="J28" s="158"/>
    </row>
    <row r="29" spans="1:10" ht="15" customHeight="1" x14ac:dyDescent="0.3">
      <c r="A29" s="193" t="s">
        <v>407</v>
      </c>
      <c r="B29" s="194"/>
      <c r="C29" s="195"/>
      <c r="D29" s="193" t="s">
        <v>351</v>
      </c>
      <c r="E29" s="194"/>
      <c r="F29" s="199"/>
      <c r="G29" s="201"/>
      <c r="H29" s="203"/>
      <c r="I29" s="205"/>
      <c r="J29" s="185" t="s">
        <v>18</v>
      </c>
    </row>
    <row r="30" spans="1:10" ht="15" customHeight="1" x14ac:dyDescent="0.3">
      <c r="A30" s="196"/>
      <c r="B30" s="197"/>
      <c r="C30" s="198"/>
      <c r="D30" s="196"/>
      <c r="E30" s="197"/>
      <c r="F30" s="200"/>
      <c r="G30" s="202"/>
      <c r="H30" s="204"/>
      <c r="I30" s="206"/>
      <c r="J30" s="186"/>
    </row>
    <row r="31" spans="1:10" ht="6" customHeight="1" x14ac:dyDescent="0.3">
      <c r="A31" s="1"/>
      <c r="B31" s="1"/>
      <c r="C31" s="1"/>
      <c r="D31" s="5"/>
      <c r="E31" s="5"/>
      <c r="F31" s="5"/>
      <c r="G31" s="156"/>
      <c r="H31" s="159"/>
      <c r="I31" s="160"/>
      <c r="J31" s="160"/>
    </row>
    <row r="32" spans="1:10" x14ac:dyDescent="0.3">
      <c r="A32" s="187" t="s">
        <v>19</v>
      </c>
      <c r="B32" s="188"/>
      <c r="C32" s="191"/>
      <c r="D32" s="187" t="s">
        <v>343</v>
      </c>
      <c r="E32" s="188"/>
      <c r="F32" s="189"/>
      <c r="G32" s="148"/>
      <c r="H32" s="127"/>
      <c r="I32" s="150"/>
      <c r="J32" s="151" t="s">
        <v>20</v>
      </c>
    </row>
    <row r="33" spans="1:10" ht="6" customHeight="1" x14ac:dyDescent="0.3">
      <c r="A33" s="1"/>
      <c r="B33" s="1"/>
      <c r="C33" s="1"/>
      <c r="D33" s="155"/>
      <c r="E33" s="155"/>
      <c r="F33" s="155"/>
      <c r="G33" s="156"/>
      <c r="H33" s="157"/>
      <c r="I33" s="158"/>
      <c r="J33" s="158"/>
    </row>
    <row r="34" spans="1:10" x14ac:dyDescent="0.3">
      <c r="A34" s="187" t="s">
        <v>21</v>
      </c>
      <c r="B34" s="188"/>
      <c r="C34" s="191"/>
      <c r="D34" s="187" t="s">
        <v>343</v>
      </c>
      <c r="E34" s="188"/>
      <c r="F34" s="189"/>
      <c r="G34" s="148"/>
      <c r="H34" s="127"/>
      <c r="I34" s="150"/>
      <c r="J34" s="151" t="s">
        <v>22</v>
      </c>
    </row>
    <row r="35" spans="1:10" ht="6" customHeight="1" x14ac:dyDescent="0.3">
      <c r="A35" s="1"/>
      <c r="B35" s="1"/>
      <c r="C35" s="1"/>
      <c r="D35" s="155"/>
      <c r="E35" s="155"/>
      <c r="F35" s="155"/>
      <c r="G35" s="156"/>
      <c r="H35" s="157"/>
      <c r="I35" s="158"/>
      <c r="J35" s="158"/>
    </row>
    <row r="36" spans="1:10" ht="15.75" customHeight="1" x14ac:dyDescent="0.3">
      <c r="A36" s="192" t="s">
        <v>354</v>
      </c>
      <c r="B36" s="188"/>
      <c r="C36" s="191"/>
      <c r="D36" s="187" t="s">
        <v>404</v>
      </c>
      <c r="E36" s="188"/>
      <c r="F36" s="189"/>
      <c r="G36" s="148"/>
      <c r="H36" s="127"/>
      <c r="I36" s="150"/>
      <c r="J36" s="151" t="s">
        <v>408</v>
      </c>
    </row>
    <row r="37" spans="1:10" ht="4.5" customHeight="1" x14ac:dyDescent="0.3">
      <c r="A37" s="1"/>
      <c r="B37" s="1"/>
      <c r="C37" s="1"/>
      <c r="D37" s="155"/>
      <c r="E37" s="155"/>
      <c r="F37" s="155"/>
      <c r="G37" s="156"/>
      <c r="H37" s="166"/>
      <c r="I37" s="167"/>
      <c r="J37" s="158"/>
    </row>
    <row r="38" spans="1:10" x14ac:dyDescent="0.3">
      <c r="A38" s="9" t="s">
        <v>25</v>
      </c>
      <c r="B38" s="1"/>
      <c r="C38" s="1"/>
      <c r="D38" s="5"/>
      <c r="E38" s="5"/>
      <c r="F38" s="5"/>
      <c r="G38" s="156"/>
      <c r="H38" s="168"/>
      <c r="I38" s="160"/>
      <c r="J38" s="160"/>
    </row>
    <row r="39" spans="1:10" x14ac:dyDescent="0.3">
      <c r="A39" s="187" t="s">
        <v>26</v>
      </c>
      <c r="B39" s="188"/>
      <c r="C39" s="188"/>
      <c r="D39" s="188"/>
      <c r="E39" s="188"/>
      <c r="F39" s="189"/>
      <c r="G39" s="161">
        <v>1</v>
      </c>
      <c r="H39" s="169">
        <v>130</v>
      </c>
      <c r="I39" s="170">
        <f>G39*H39</f>
        <v>130</v>
      </c>
      <c r="J39" s="171" t="s">
        <v>27</v>
      </c>
    </row>
    <row r="40" spans="1:10" x14ac:dyDescent="0.3">
      <c r="A40" s="190" t="s">
        <v>406</v>
      </c>
      <c r="B40" s="188"/>
      <c r="C40" s="188"/>
      <c r="D40" s="188"/>
      <c r="E40" s="188"/>
      <c r="F40" s="189"/>
      <c r="G40" s="172"/>
      <c r="H40" s="173"/>
      <c r="I40" s="174"/>
      <c r="J40" s="151" t="s">
        <v>28</v>
      </c>
    </row>
    <row r="41" spans="1:10" x14ac:dyDescent="0.3">
      <c r="A41" s="187" t="s">
        <v>29</v>
      </c>
      <c r="B41" s="188"/>
      <c r="C41" s="188"/>
      <c r="D41" s="188"/>
      <c r="E41" s="188"/>
      <c r="F41" s="189"/>
      <c r="G41" s="172"/>
      <c r="H41" s="175"/>
      <c r="I41" s="176"/>
      <c r="J41" s="171" t="s">
        <v>30</v>
      </c>
    </row>
    <row r="42" spans="1:10" x14ac:dyDescent="0.3">
      <c r="A42" s="187" t="s">
        <v>353</v>
      </c>
      <c r="B42" s="188"/>
      <c r="C42" s="188"/>
      <c r="D42" s="188"/>
      <c r="E42" s="188"/>
      <c r="F42" s="189"/>
      <c r="G42" s="163"/>
      <c r="H42" s="177"/>
      <c r="I42" s="178"/>
      <c r="J42" s="171"/>
    </row>
    <row r="43" spans="1:10" x14ac:dyDescent="0.3">
      <c r="A43" s="1"/>
      <c r="B43" s="10"/>
      <c r="C43" s="155"/>
      <c r="D43" s="10"/>
      <c r="E43" s="10"/>
      <c r="F43" s="10"/>
      <c r="G43" s="1"/>
      <c r="H43" s="179"/>
      <c r="I43" s="158"/>
      <c r="J43" s="158"/>
    </row>
    <row r="44" spans="1:10" x14ac:dyDescent="0.3">
      <c r="A44" s="180" t="s">
        <v>31</v>
      </c>
      <c r="B44" s="180"/>
      <c r="C44" s="155"/>
      <c r="D44" s="10"/>
      <c r="E44" s="10"/>
      <c r="F44" s="10"/>
      <c r="G44" s="1"/>
      <c r="H44" s="168" t="s">
        <v>32</v>
      </c>
      <c r="I44" s="181">
        <f>SUM(I39:I41,I36,I34,I32,I29,I27,I26,I23,I22)</f>
        <v>19030</v>
      </c>
      <c r="J44" s="182"/>
    </row>
    <row r="45" spans="1:10" x14ac:dyDescent="0.3">
      <c r="A45" s="183" t="s">
        <v>491</v>
      </c>
      <c r="B45" s="180"/>
      <c r="C45" s="155"/>
      <c r="D45" s="10"/>
      <c r="E45" s="10"/>
      <c r="F45" s="10"/>
      <c r="G45" s="1"/>
      <c r="H45" s="179"/>
      <c r="I45" s="158"/>
      <c r="J45" s="158"/>
    </row>
    <row r="46" spans="1:10" x14ac:dyDescent="0.3">
      <c r="A46" s="180" t="s">
        <v>33</v>
      </c>
      <c r="B46" s="180"/>
      <c r="C46" s="155"/>
      <c r="D46" s="10"/>
      <c r="E46" s="10"/>
      <c r="F46" s="10"/>
      <c r="G46" s="1"/>
      <c r="H46" s="179"/>
      <c r="I46" s="158"/>
      <c r="J46" s="158"/>
    </row>
    <row r="47" spans="1:10" x14ac:dyDescent="0.3">
      <c r="A47" s="180" t="s">
        <v>34</v>
      </c>
      <c r="B47" s="180"/>
      <c r="C47" s="155"/>
      <c r="D47" s="10"/>
      <c r="E47" s="10"/>
      <c r="F47" s="10"/>
      <c r="G47" s="1"/>
      <c r="H47" s="179"/>
      <c r="I47" s="158"/>
      <c r="J47" s="158"/>
    </row>
    <row r="48" spans="1:10" x14ac:dyDescent="0.3">
      <c r="A48" s="183" t="s">
        <v>35</v>
      </c>
      <c r="B48" s="183"/>
      <c r="C48" s="183"/>
      <c r="D48" s="180"/>
      <c r="E48" s="180"/>
      <c r="F48" s="180"/>
      <c r="G48" s="180"/>
      <c r="H48" s="179"/>
      <c r="I48" s="184"/>
      <c r="J48" s="184"/>
    </row>
    <row r="49" spans="1:10" x14ac:dyDescent="0.3">
      <c r="A49" s="183" t="s">
        <v>36</v>
      </c>
      <c r="B49" s="180"/>
      <c r="C49" s="180"/>
      <c r="D49" s="180"/>
      <c r="E49" s="180"/>
      <c r="F49" s="180"/>
      <c r="G49" s="180"/>
      <c r="H49" s="179"/>
      <c r="I49" s="184"/>
      <c r="J49" s="184"/>
    </row>
    <row r="50" spans="1:10" x14ac:dyDescent="0.3">
      <c r="A50" s="183" t="s">
        <v>499</v>
      </c>
    </row>
    <row r="51" spans="1:10" x14ac:dyDescent="0.3">
      <c r="A51" s="183" t="s">
        <v>492</v>
      </c>
    </row>
    <row r="52" spans="1:10" x14ac:dyDescent="0.3">
      <c r="A52" s="183" t="s">
        <v>498</v>
      </c>
    </row>
  </sheetData>
  <sheetProtection algorithmName="SHA-512" hashValue="Z0m4BAd4rjTaNaiBAebjqO1A5prel3uZzM8oIkvk+I9o1htq1P+vby6B8UQ5PhSScBaDiD6J4SBYpVp6hOv+6w==" saltValue="De4vp3V5UhJV84Lk6LNXbA==" spinCount="100000" sheet="1" objects="1" scenarios="1" selectLockedCells="1"/>
  <mergeCells count="30">
    <mergeCell ref="D27:F27"/>
    <mergeCell ref="A22:C23"/>
    <mergeCell ref="A26:C27"/>
    <mergeCell ref="H4:J4"/>
    <mergeCell ref="C6:J6"/>
    <mergeCell ref="C8:G8"/>
    <mergeCell ref="C10:G10"/>
    <mergeCell ref="C12:J13"/>
    <mergeCell ref="C4:E4"/>
    <mergeCell ref="A18:C19"/>
    <mergeCell ref="D18:F19"/>
    <mergeCell ref="D22:F22"/>
    <mergeCell ref="D23:F23"/>
    <mergeCell ref="D26:F26"/>
    <mergeCell ref="J29:J30"/>
    <mergeCell ref="A42:F42"/>
    <mergeCell ref="A41:F41"/>
    <mergeCell ref="A40:F40"/>
    <mergeCell ref="A39:F39"/>
    <mergeCell ref="A32:C32"/>
    <mergeCell ref="A34:C34"/>
    <mergeCell ref="A36:C36"/>
    <mergeCell ref="A29:C30"/>
    <mergeCell ref="D36:F36"/>
    <mergeCell ref="D32:F32"/>
    <mergeCell ref="D34:F34"/>
    <mergeCell ref="D29:F30"/>
    <mergeCell ref="G29:G30"/>
    <mergeCell ref="H29:H30"/>
    <mergeCell ref="I29:I30"/>
  </mergeCells>
  <conditionalFormatting sqref="G4:H4 G5:I5">
    <cfRule type="containsText" dxfId="1" priority="7" operator="containsText" text="Enter PTO No.">
      <formula>NOT(ISERROR(SEARCH("Enter PTO No.",G4)))</formula>
    </cfRule>
  </conditionalFormatting>
  <conditionalFormatting sqref="G7:I7 I8:J8">
    <cfRule type="containsText" dxfId="0" priority="6" operator="containsText" text="Enter PTO No.">
      <formula>NOT(ISERROR(SEARCH("Enter PTO No.",G7)))</formula>
    </cfRule>
  </conditionalFormatting>
  <dataValidations count="2">
    <dataValidation type="list" allowBlank="1" showInputMessage="1" showErrorMessage="1" sqref="J8 I7" xr:uid="{AB3FC059-D599-451D-BD45-1BCB1C1860DC}">
      <formula1>"Yes, No"</formula1>
    </dataValidation>
    <dataValidation type="list" allowBlank="1" showInputMessage="1" showErrorMessage="1" sqref="C7" xr:uid="{E9E9D674-120D-4B38-B393-C34687771C3C}">
      <formula1>#REF!</formula1>
    </dataValidation>
  </dataValidations>
  <pageMargins left="0.45" right="0.45" top="0.75" bottom="0.25" header="0.3" footer="0.05"/>
  <pageSetup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02C9F-DB53-4058-8751-05219506232E}">
  <dimension ref="A3:A14"/>
  <sheetViews>
    <sheetView topLeftCell="B1" workbookViewId="0">
      <selection sqref="A1:A1048576"/>
    </sheetView>
  </sheetViews>
  <sheetFormatPr defaultRowHeight="14.5" x14ac:dyDescent="0.35"/>
  <cols>
    <col min="1" max="1" width="0" hidden="1" customWidth="1"/>
  </cols>
  <sheetData>
    <row r="3" spans="1:1" x14ac:dyDescent="0.35">
      <c r="A3" t="s">
        <v>394</v>
      </c>
    </row>
    <row r="5" spans="1:1" x14ac:dyDescent="0.35">
      <c r="A5" t="s">
        <v>393</v>
      </c>
    </row>
    <row r="6" spans="1:1" x14ac:dyDescent="0.35">
      <c r="A6" t="s">
        <v>395</v>
      </c>
    </row>
    <row r="7" spans="1:1" x14ac:dyDescent="0.35">
      <c r="A7" t="s">
        <v>396</v>
      </c>
    </row>
    <row r="8" spans="1:1" x14ac:dyDescent="0.35">
      <c r="A8" t="s">
        <v>397</v>
      </c>
    </row>
    <row r="9" spans="1:1" x14ac:dyDescent="0.35">
      <c r="A9" t="s">
        <v>412</v>
      </c>
    </row>
    <row r="10" spans="1:1" x14ac:dyDescent="0.35">
      <c r="A10" t="s">
        <v>410</v>
      </c>
    </row>
    <row r="11" spans="1:1" x14ac:dyDescent="0.35">
      <c r="A11" t="s">
        <v>400</v>
      </c>
    </row>
    <row r="12" spans="1:1" x14ac:dyDescent="0.35">
      <c r="A12" t="s">
        <v>399</v>
      </c>
    </row>
    <row r="13" spans="1:1" x14ac:dyDescent="0.35">
      <c r="A13" t="s">
        <v>202</v>
      </c>
    </row>
    <row r="14" spans="1:1" x14ac:dyDescent="0.35">
      <c r="A14" t="s">
        <v>398</v>
      </c>
    </row>
  </sheetData>
  <sheetProtection algorithmName="SHA-512" hashValue="hiGkvFTYdL4LNOSNXdqf9+Q7tlyNIeEry4A8HBZ9KKuZZpe77Z+u4apHr4vhyrM6+yjqXB3JJ1dqylJz7egCKA==" saltValue="1hzAuhDMSZ7zFF07GqURiA=="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3D4E-36D0-490F-9350-E3EC11886D4F}">
  <dimension ref="A1:U294"/>
  <sheetViews>
    <sheetView topLeftCell="V2" workbookViewId="0">
      <selection activeCell="U2" sqref="A1:U1048576"/>
    </sheetView>
  </sheetViews>
  <sheetFormatPr defaultColWidth="8.81640625" defaultRowHeight="13" x14ac:dyDescent="0.35"/>
  <cols>
    <col min="1" max="1" width="5.7265625" style="16" hidden="1" customWidth="1"/>
    <col min="2" max="3" width="4.7265625" style="16" hidden="1" customWidth="1"/>
    <col min="4" max="4" width="70.7265625" style="16" hidden="1" customWidth="1"/>
    <col min="5" max="5" width="66.1796875" style="16" hidden="1" customWidth="1"/>
    <col min="6" max="6" width="66.453125" style="16" hidden="1" customWidth="1"/>
    <col min="7" max="7" width="16.453125" style="16" hidden="1" customWidth="1"/>
    <col min="8" max="8" width="17.81640625" style="16" hidden="1" customWidth="1"/>
    <col min="9" max="18" width="14" style="110" hidden="1" customWidth="1"/>
    <col min="19" max="19" width="35.26953125" style="16" hidden="1" customWidth="1"/>
    <col min="20" max="20" width="17" style="16" hidden="1" customWidth="1"/>
    <col min="21" max="21" width="17.7265625" style="16" hidden="1" customWidth="1"/>
    <col min="22" max="16384" width="8.81640625" style="16"/>
  </cols>
  <sheetData>
    <row r="1" spans="1:21" ht="28" customHeight="1" x14ac:dyDescent="0.35">
      <c r="A1" s="38" t="s">
        <v>37</v>
      </c>
      <c r="B1" s="15"/>
      <c r="C1" s="15"/>
      <c r="D1" s="15"/>
      <c r="E1" s="15"/>
      <c r="F1" s="15"/>
      <c r="G1" s="15"/>
      <c r="H1" s="15"/>
      <c r="I1" s="61"/>
      <c r="J1" s="61"/>
      <c r="K1" s="61"/>
      <c r="L1" s="61"/>
      <c r="M1" s="61"/>
      <c r="N1" s="61"/>
      <c r="O1" s="61"/>
      <c r="P1" s="61"/>
      <c r="Q1" s="61"/>
      <c r="R1" s="61"/>
    </row>
    <row r="2" spans="1:21" ht="31.5" customHeight="1" x14ac:dyDescent="0.3">
      <c r="A2" s="39" t="s">
        <v>38</v>
      </c>
      <c r="B2" s="18"/>
      <c r="C2" s="35"/>
      <c r="D2" s="35"/>
      <c r="E2" s="35"/>
      <c r="F2" s="17" t="s">
        <v>386</v>
      </c>
      <c r="G2" s="62"/>
      <c r="H2" s="62"/>
      <c r="I2" s="229" t="s">
        <v>259</v>
      </c>
      <c r="J2" s="229"/>
      <c r="K2" s="229"/>
      <c r="L2" s="229"/>
      <c r="M2" s="229"/>
      <c r="N2" s="63"/>
      <c r="O2" s="63"/>
      <c r="P2" s="63"/>
      <c r="Q2" s="63"/>
      <c r="R2" s="63"/>
      <c r="T2" s="19"/>
    </row>
    <row r="3" spans="1:21" ht="71.150000000000006" customHeight="1" x14ac:dyDescent="0.3">
      <c r="A3" s="20"/>
      <c r="B3" s="21"/>
      <c r="C3" s="36"/>
      <c r="D3" s="36" t="s">
        <v>389</v>
      </c>
      <c r="E3" s="36" t="s">
        <v>388</v>
      </c>
      <c r="F3" s="20" t="s">
        <v>387</v>
      </c>
      <c r="G3" s="64" t="s">
        <v>39</v>
      </c>
      <c r="H3" s="65" t="s">
        <v>40</v>
      </c>
      <c r="I3" s="66" t="s">
        <v>260</v>
      </c>
      <c r="J3" s="66" t="s">
        <v>261</v>
      </c>
      <c r="K3" s="66" t="s">
        <v>15</v>
      </c>
      <c r="L3" s="66" t="s">
        <v>21</v>
      </c>
      <c r="M3" s="66" t="s">
        <v>20</v>
      </c>
      <c r="N3" s="66" t="s">
        <v>401</v>
      </c>
      <c r="O3" s="66" t="s">
        <v>354</v>
      </c>
      <c r="P3" s="66" t="s">
        <v>30</v>
      </c>
      <c r="Q3" s="230" t="s">
        <v>392</v>
      </c>
      <c r="R3" s="230"/>
      <c r="S3" s="67"/>
      <c r="T3" s="231" t="s">
        <v>411</v>
      </c>
      <c r="U3" s="232"/>
    </row>
    <row r="4" spans="1:21" ht="17.149999999999999" customHeight="1" x14ac:dyDescent="0.35">
      <c r="A4" s="41" t="s">
        <v>262</v>
      </c>
      <c r="B4" s="22"/>
      <c r="C4" s="22"/>
      <c r="D4" s="22"/>
      <c r="E4" s="22"/>
      <c r="F4" s="22"/>
      <c r="G4" s="41"/>
      <c r="H4" s="68"/>
      <c r="I4" s="69"/>
      <c r="J4" s="69"/>
      <c r="K4" s="69"/>
      <c r="L4" s="69"/>
      <c r="M4" s="69"/>
      <c r="N4" s="69"/>
      <c r="O4" s="69"/>
      <c r="P4" s="69"/>
      <c r="Q4" s="69"/>
      <c r="R4" s="69"/>
      <c r="T4" s="40" t="s">
        <v>44</v>
      </c>
      <c r="U4" s="42">
        <v>113</v>
      </c>
    </row>
    <row r="5" spans="1:21" ht="20.149999999999999" customHeight="1" x14ac:dyDescent="0.35">
      <c r="A5" s="43">
        <v>1</v>
      </c>
      <c r="B5" s="23" t="s">
        <v>41</v>
      </c>
      <c r="C5" s="28"/>
      <c r="D5" s="28" t="str">
        <f>_xlfn.CONCAT("[",A5,B5,"]"," ",E5)</f>
        <v>[1A] Each Abrasive Blast Pot, 100 lb capactity or larger, no peripheral equipment</v>
      </c>
      <c r="E5" s="28" t="s">
        <v>413</v>
      </c>
      <c r="F5" s="24" t="s">
        <v>42</v>
      </c>
      <c r="G5" s="70" t="s">
        <v>43</v>
      </c>
      <c r="H5" s="49">
        <v>267</v>
      </c>
      <c r="I5" s="71">
        <v>4</v>
      </c>
      <c r="J5" s="71">
        <v>4</v>
      </c>
      <c r="K5" s="71" t="str">
        <f>""</f>
        <v/>
      </c>
      <c r="L5" s="71" t="str">
        <f>""</f>
        <v/>
      </c>
      <c r="M5" s="71" t="str">
        <f>""</f>
        <v/>
      </c>
      <c r="N5" s="71" t="str">
        <f>""</f>
        <v/>
      </c>
      <c r="O5" s="71" t="str">
        <f>""</f>
        <v/>
      </c>
      <c r="P5" s="71">
        <v>1</v>
      </c>
      <c r="Q5" s="71" t="s">
        <v>6</v>
      </c>
      <c r="R5" s="71">
        <f>IF(Q5="Yes", 1, "")</f>
        <v>1</v>
      </c>
      <c r="T5" s="40" t="s">
        <v>47</v>
      </c>
      <c r="U5" s="44">
        <v>116</v>
      </c>
    </row>
    <row r="6" spans="1:21" ht="23.15" customHeight="1" x14ac:dyDescent="0.35">
      <c r="A6" s="43">
        <v>1</v>
      </c>
      <c r="B6" s="23" t="s">
        <v>45</v>
      </c>
      <c r="C6" s="28"/>
      <c r="D6" s="28" t="str">
        <f t="shared" ref="D6:D69" si="0">_xlfn.CONCAT("[",A6,B6,"]"," ",E6)</f>
        <v>[1B] Each Abrasive Blast Pot, 100 lb capactity or larger, loaded pneumatically or from hoppers</v>
      </c>
      <c r="E6" s="28" t="s">
        <v>414</v>
      </c>
      <c r="F6" s="24" t="s">
        <v>46</v>
      </c>
      <c r="G6" s="58">
        <v>2065</v>
      </c>
      <c r="H6" s="50">
        <v>227</v>
      </c>
      <c r="I6" s="72">
        <v>8</v>
      </c>
      <c r="J6" s="72">
        <v>8</v>
      </c>
      <c r="K6" s="71" t="str">
        <f>""</f>
        <v/>
      </c>
      <c r="L6" s="71" t="str">
        <f>""</f>
        <v/>
      </c>
      <c r="M6" s="71" t="str">
        <f>""</f>
        <v/>
      </c>
      <c r="N6" s="71" t="str">
        <f>""</f>
        <v/>
      </c>
      <c r="O6" s="71" t="str">
        <f>""</f>
        <v/>
      </c>
      <c r="P6" s="71">
        <v>1</v>
      </c>
      <c r="Q6" s="71" t="s">
        <v>6</v>
      </c>
      <c r="R6" s="71">
        <f t="shared" ref="R6:R69" si="1">IF(Q6="Yes", 1, "")</f>
        <v>1</v>
      </c>
      <c r="T6" s="40" t="s">
        <v>263</v>
      </c>
      <c r="U6" s="42">
        <f>8*G290+4*G291</f>
        <v>2884</v>
      </c>
    </row>
    <row r="7" spans="1:21" ht="14.15" customHeight="1" x14ac:dyDescent="0.35">
      <c r="A7" s="43">
        <v>1</v>
      </c>
      <c r="B7" s="23" t="s">
        <v>48</v>
      </c>
      <c r="C7" s="28"/>
      <c r="D7" s="28" t="str">
        <f t="shared" si="0"/>
        <v>[1C] Each Bulk Abrasive Blasting Material Storage System</v>
      </c>
      <c r="E7" s="28" t="s">
        <v>415</v>
      </c>
      <c r="F7" s="24" t="s">
        <v>49</v>
      </c>
      <c r="G7" s="70" t="s">
        <v>43</v>
      </c>
      <c r="H7" s="49">
        <v>213</v>
      </c>
      <c r="I7" s="71">
        <v>9</v>
      </c>
      <c r="J7" s="71">
        <v>9</v>
      </c>
      <c r="K7" s="71" t="str">
        <f>""</f>
        <v/>
      </c>
      <c r="L7" s="71" t="str">
        <f>""</f>
        <v/>
      </c>
      <c r="M7" s="71" t="str">
        <f>""</f>
        <v/>
      </c>
      <c r="N7" s="71" t="str">
        <f>""</f>
        <v/>
      </c>
      <c r="O7" s="71" t="str">
        <f>""</f>
        <v/>
      </c>
      <c r="P7" s="71">
        <v>1</v>
      </c>
      <c r="Q7" s="71" t="s">
        <v>267</v>
      </c>
      <c r="R7" s="71" t="str">
        <f t="shared" si="1"/>
        <v/>
      </c>
      <c r="T7" s="40" t="s">
        <v>264</v>
      </c>
      <c r="U7" s="42">
        <f>8*G290+4*G291</f>
        <v>2884</v>
      </c>
    </row>
    <row r="8" spans="1:21" ht="11.15" customHeight="1" x14ac:dyDescent="0.35">
      <c r="A8" s="43">
        <v>1</v>
      </c>
      <c r="B8" s="23" t="s">
        <v>51</v>
      </c>
      <c r="C8" s="28"/>
      <c r="D8" s="28" t="str">
        <f t="shared" si="0"/>
        <v>[1D] Each Spent Abrasive Handling System</v>
      </c>
      <c r="E8" s="28" t="s">
        <v>416</v>
      </c>
      <c r="F8" s="24" t="s">
        <v>52</v>
      </c>
      <c r="G8" s="70" t="s">
        <v>43</v>
      </c>
      <c r="H8" s="49">
        <v>213</v>
      </c>
      <c r="I8" s="71">
        <v>7</v>
      </c>
      <c r="J8" s="71">
        <v>7</v>
      </c>
      <c r="K8" s="71" t="str">
        <f>""</f>
        <v/>
      </c>
      <c r="L8" s="71" t="str">
        <f>""</f>
        <v/>
      </c>
      <c r="M8" s="71" t="str">
        <f>""</f>
        <v/>
      </c>
      <c r="N8" s="71" t="str">
        <f>""</f>
        <v/>
      </c>
      <c r="O8" s="71" t="str">
        <f>""</f>
        <v/>
      </c>
      <c r="P8" s="71">
        <v>1</v>
      </c>
      <c r="Q8" s="71" t="s">
        <v>267</v>
      </c>
      <c r="R8" s="71" t="str">
        <f t="shared" si="1"/>
        <v/>
      </c>
      <c r="T8" s="40" t="s">
        <v>54</v>
      </c>
      <c r="U8" s="44">
        <v>430</v>
      </c>
    </row>
    <row r="9" spans="1:21" ht="12" customHeight="1" x14ac:dyDescent="0.35">
      <c r="A9" s="43">
        <v>1</v>
      </c>
      <c r="B9" s="23" t="s">
        <v>53</v>
      </c>
      <c r="C9" s="28"/>
      <c r="D9" s="28" t="str">
        <f t="shared" si="0"/>
        <v>[1X] Each Portable Abrasive Blasting Unit, Registered Under Rule 12.1</v>
      </c>
      <c r="E9" s="28" t="s">
        <v>340</v>
      </c>
      <c r="F9" s="24" t="s">
        <v>340</v>
      </c>
      <c r="G9" s="52">
        <v>553</v>
      </c>
      <c r="H9" s="49">
        <v>320</v>
      </c>
      <c r="I9" s="71" t="s">
        <v>391</v>
      </c>
      <c r="J9" s="71">
        <f>ROUNDDOWN(G9/$U$9, 1)</f>
        <v>2</v>
      </c>
      <c r="K9" s="71" t="str">
        <f>""</f>
        <v/>
      </c>
      <c r="L9" s="71" t="str">
        <f>""</f>
        <v/>
      </c>
      <c r="M9" s="71" t="str">
        <f>""</f>
        <v/>
      </c>
      <c r="N9" s="71" t="str">
        <f>""</f>
        <v/>
      </c>
      <c r="O9" s="71" t="str">
        <f>""</f>
        <v/>
      </c>
      <c r="P9" s="71">
        <v>1</v>
      </c>
      <c r="Q9" s="71" t="s">
        <v>267</v>
      </c>
      <c r="R9" s="71" t="str">
        <f t="shared" si="1"/>
        <v/>
      </c>
      <c r="T9" s="40" t="s">
        <v>55</v>
      </c>
      <c r="U9" s="42">
        <f>G290</f>
        <v>274</v>
      </c>
    </row>
    <row r="10" spans="1:21" ht="16" customHeight="1" x14ac:dyDescent="0.35">
      <c r="A10" s="41" t="s">
        <v>265</v>
      </c>
      <c r="B10" s="22"/>
      <c r="C10" s="22"/>
      <c r="D10" s="28"/>
      <c r="E10" s="22"/>
      <c r="F10" s="22"/>
      <c r="G10" s="41"/>
      <c r="H10" s="68"/>
      <c r="I10" s="69"/>
      <c r="J10" s="69"/>
      <c r="K10" s="69"/>
      <c r="L10" s="69"/>
      <c r="M10" s="69"/>
      <c r="N10" s="69"/>
      <c r="O10" s="69"/>
      <c r="P10" s="69"/>
      <c r="Q10" s="69"/>
      <c r="R10" s="71" t="str">
        <f t="shared" si="1"/>
        <v/>
      </c>
      <c r="T10" s="40" t="s">
        <v>405</v>
      </c>
      <c r="U10" s="130">
        <v>75</v>
      </c>
    </row>
    <row r="11" spans="1:21" ht="13" customHeight="1" x14ac:dyDescent="0.35">
      <c r="A11" s="43">
        <v>2</v>
      </c>
      <c r="B11" s="23" t="s">
        <v>41</v>
      </c>
      <c r="C11" s="28"/>
      <c r="D11" s="28" t="str">
        <f t="shared" si="0"/>
        <v>[2A] Each Abrasive Blasting Cabinet, Room or Booth</v>
      </c>
      <c r="E11" s="28" t="s">
        <v>341</v>
      </c>
      <c r="F11" s="24" t="s">
        <v>341</v>
      </c>
      <c r="G11" s="47">
        <v>5516</v>
      </c>
      <c r="H11" s="49">
        <v>484</v>
      </c>
      <c r="I11" s="71" t="s">
        <v>391</v>
      </c>
      <c r="J11" s="71">
        <f>ROUNDDOWN(G11/$U$9, 1)</f>
        <v>20.100000000000001</v>
      </c>
      <c r="K11" s="71" t="str">
        <f>""</f>
        <v/>
      </c>
      <c r="L11" s="71" t="str">
        <f>""</f>
        <v/>
      </c>
      <c r="M11" s="71" t="str">
        <f>""</f>
        <v/>
      </c>
      <c r="N11" s="71" t="str">
        <f>""</f>
        <v/>
      </c>
      <c r="O11" s="71" t="str">
        <f>""</f>
        <v/>
      </c>
      <c r="P11" s="71">
        <v>1</v>
      </c>
      <c r="Q11" s="71" t="s">
        <v>6</v>
      </c>
      <c r="R11" s="71">
        <f t="shared" si="1"/>
        <v>1</v>
      </c>
      <c r="T11" s="40" t="s">
        <v>409</v>
      </c>
      <c r="U11" s="42">
        <v>9</v>
      </c>
    </row>
    <row r="12" spans="1:21" ht="23.15" customHeight="1" x14ac:dyDescent="0.35">
      <c r="A12" s="43">
        <v>2</v>
      </c>
      <c r="B12" s="23" t="s">
        <v>45</v>
      </c>
      <c r="C12" s="28"/>
      <c r="D12" s="28" t="str">
        <f t="shared" si="0"/>
        <v>[2B] Each Abrasive Blast Cabinet, Room, or Booth with an Abrasive Transfer or Recycle System</v>
      </c>
      <c r="E12" s="28" t="s">
        <v>417</v>
      </c>
      <c r="F12" s="24" t="s">
        <v>342</v>
      </c>
      <c r="G12" s="48">
        <v>6374</v>
      </c>
      <c r="H12" s="50">
        <v>523</v>
      </c>
      <c r="I12" s="72" t="s">
        <v>391</v>
      </c>
      <c r="J12" s="71">
        <f>ROUNDDOWN(G12/$U$9, 1)</f>
        <v>23.2</v>
      </c>
      <c r="K12" s="71" t="str">
        <f>""</f>
        <v/>
      </c>
      <c r="L12" s="71" t="str">
        <f>""</f>
        <v/>
      </c>
      <c r="M12" s="71" t="str">
        <f>""</f>
        <v/>
      </c>
      <c r="N12" s="71" t="str">
        <f>""</f>
        <v/>
      </c>
      <c r="O12" s="71" t="str">
        <f>""</f>
        <v/>
      </c>
      <c r="P12" s="71">
        <v>1</v>
      </c>
      <c r="Q12" s="72" t="s">
        <v>6</v>
      </c>
      <c r="R12" s="71">
        <f t="shared" si="1"/>
        <v>1</v>
      </c>
    </row>
    <row r="13" spans="1:21" ht="23.15" customHeight="1" x14ac:dyDescent="0.35">
      <c r="A13" s="41" t="s">
        <v>266</v>
      </c>
      <c r="B13" s="22"/>
      <c r="C13" s="22"/>
      <c r="D13" s="28"/>
      <c r="E13" s="22"/>
      <c r="F13" s="22"/>
      <c r="G13" s="41"/>
      <c r="H13" s="68"/>
      <c r="I13" s="69"/>
      <c r="J13" s="69"/>
      <c r="K13" s="69"/>
      <c r="L13" s="69"/>
      <c r="M13" s="69"/>
      <c r="N13" s="69"/>
      <c r="O13" s="69"/>
      <c r="P13" s="69"/>
      <c r="Q13" s="69"/>
      <c r="R13" s="71" t="str">
        <f t="shared" si="1"/>
        <v/>
      </c>
    </row>
    <row r="14" spans="1:21" ht="15" customHeight="1" x14ac:dyDescent="0.35">
      <c r="A14" s="43">
        <v>3</v>
      </c>
      <c r="B14" s="23" t="s">
        <v>41</v>
      </c>
      <c r="C14" s="28"/>
      <c r="D14" s="28" t="str">
        <f t="shared" si="0"/>
        <v>[3A] Each Asphalt Roofing Kettle or Tanker with capacity greater than 85 gallons</v>
      </c>
      <c r="E14" s="28" t="s">
        <v>418</v>
      </c>
      <c r="F14" s="24" t="s">
        <v>355</v>
      </c>
      <c r="G14" s="70" t="s">
        <v>43</v>
      </c>
      <c r="H14" s="49">
        <v>302</v>
      </c>
      <c r="I14" s="71">
        <v>8</v>
      </c>
      <c r="J14" s="71">
        <v>8</v>
      </c>
      <c r="K14" s="71" t="str">
        <f>""</f>
        <v/>
      </c>
      <c r="L14" s="72" t="str">
        <f>""</f>
        <v/>
      </c>
      <c r="M14" s="72" t="str">
        <f>""</f>
        <v/>
      </c>
      <c r="N14" s="72" t="str">
        <f>""</f>
        <v/>
      </c>
      <c r="O14" s="72" t="str">
        <f>""</f>
        <v/>
      </c>
      <c r="P14" s="71">
        <v>1</v>
      </c>
      <c r="Q14" s="71" t="s">
        <v>267</v>
      </c>
      <c r="R14" s="71" t="str">
        <f t="shared" si="1"/>
        <v/>
      </c>
    </row>
    <row r="15" spans="1:21" ht="12" customHeight="1" x14ac:dyDescent="0.35">
      <c r="A15" s="43">
        <v>3</v>
      </c>
      <c r="B15" s="23" t="s">
        <v>56</v>
      </c>
      <c r="C15" s="28"/>
      <c r="D15" s="28" t="str">
        <f t="shared" si="0"/>
        <v>[3W] Each Registered Asphalt Roofing Kettle or Tanker (Portable)</v>
      </c>
      <c r="E15" s="28" t="s">
        <v>419</v>
      </c>
      <c r="F15" s="24" t="s">
        <v>57</v>
      </c>
      <c r="G15" s="47">
        <v>427</v>
      </c>
      <c r="H15" s="49">
        <v>266</v>
      </c>
      <c r="I15" s="71" t="s">
        <v>391</v>
      </c>
      <c r="J15" s="71">
        <f>ROUNDDOWN(G15/$U$9, 1)</f>
        <v>1.5</v>
      </c>
      <c r="K15" s="71" t="str">
        <f>""</f>
        <v/>
      </c>
      <c r="L15" s="72" t="str">
        <f>""</f>
        <v/>
      </c>
      <c r="M15" s="72" t="str">
        <f>""</f>
        <v/>
      </c>
      <c r="N15" s="72" t="str">
        <f>""</f>
        <v/>
      </c>
      <c r="O15" s="72" t="str">
        <f>""</f>
        <v/>
      </c>
      <c r="P15" s="71">
        <v>1</v>
      </c>
      <c r="Q15" s="71" t="s">
        <v>267</v>
      </c>
      <c r="R15" s="71" t="str">
        <f t="shared" si="1"/>
        <v/>
      </c>
    </row>
    <row r="16" spans="1:21" ht="11.15" customHeight="1" x14ac:dyDescent="0.35">
      <c r="A16" s="73" t="s">
        <v>268</v>
      </c>
      <c r="B16" s="74"/>
      <c r="C16" s="74"/>
      <c r="D16" s="28"/>
      <c r="E16" s="74"/>
      <c r="F16" s="74"/>
      <c r="G16" s="73"/>
      <c r="H16" s="75"/>
      <c r="I16" s="76"/>
      <c r="J16" s="76"/>
      <c r="K16" s="76"/>
      <c r="L16" s="76"/>
      <c r="M16" s="76"/>
      <c r="N16" s="76"/>
      <c r="O16" s="76"/>
      <c r="P16" s="76"/>
      <c r="Q16" s="76"/>
      <c r="R16" s="71" t="str">
        <f t="shared" si="1"/>
        <v/>
      </c>
    </row>
    <row r="17" spans="1:18" ht="12" customHeight="1" x14ac:dyDescent="0.35">
      <c r="A17" s="43">
        <v>4</v>
      </c>
      <c r="B17" s="23" t="s">
        <v>41</v>
      </c>
      <c r="C17" s="28"/>
      <c r="D17" s="28" t="str">
        <f t="shared" si="0"/>
        <v>[4A] Each Hot-Mix Asphalt Batch or Drum Plant</v>
      </c>
      <c r="E17" s="28" t="s">
        <v>356</v>
      </c>
      <c r="F17" s="24" t="s">
        <v>58</v>
      </c>
      <c r="G17" s="77" t="s">
        <v>43</v>
      </c>
      <c r="H17" s="54">
        <v>1733</v>
      </c>
      <c r="I17" s="98">
        <v>30</v>
      </c>
      <c r="J17" s="98">
        <v>16</v>
      </c>
      <c r="K17" s="71" t="str">
        <f>""</f>
        <v/>
      </c>
      <c r="L17" s="72" t="str">
        <f>""</f>
        <v/>
      </c>
      <c r="M17" s="72" t="str">
        <f>""</f>
        <v/>
      </c>
      <c r="N17" s="72" t="str">
        <f>""</f>
        <v/>
      </c>
      <c r="O17" s="72" t="str">
        <f>""</f>
        <v/>
      </c>
      <c r="P17" s="71">
        <v>5</v>
      </c>
      <c r="Q17" s="125" t="s">
        <v>6</v>
      </c>
      <c r="R17" s="71">
        <f t="shared" si="1"/>
        <v>1</v>
      </c>
    </row>
    <row r="18" spans="1:18" ht="12" customHeight="1" x14ac:dyDescent="0.35">
      <c r="A18" s="41" t="s">
        <v>269</v>
      </c>
      <c r="B18" s="22"/>
      <c r="C18" s="22"/>
      <c r="D18" s="28"/>
      <c r="E18" s="22"/>
      <c r="F18" s="22"/>
      <c r="G18" s="41"/>
      <c r="H18" s="68"/>
      <c r="I18" s="69"/>
      <c r="J18" s="69"/>
      <c r="K18" s="69"/>
      <c r="L18" s="69"/>
      <c r="M18" s="69"/>
      <c r="N18" s="69"/>
      <c r="O18" s="69"/>
      <c r="P18" s="69"/>
      <c r="Q18" s="69"/>
      <c r="R18" s="71" t="str">
        <f t="shared" si="1"/>
        <v/>
      </c>
    </row>
    <row r="19" spans="1:18" ht="16" customHeight="1" x14ac:dyDescent="0.35">
      <c r="A19" s="43">
        <v>5</v>
      </c>
      <c r="B19" s="23" t="s">
        <v>56</v>
      </c>
      <c r="C19" s="28"/>
      <c r="D19" s="28" t="str">
        <f t="shared" si="0"/>
        <v>[5W] Each Registered Rock Drill</v>
      </c>
      <c r="E19" s="28" t="s">
        <v>357</v>
      </c>
      <c r="F19" s="24" t="s">
        <v>59</v>
      </c>
      <c r="G19" s="47">
        <v>719</v>
      </c>
      <c r="H19" s="49">
        <v>353</v>
      </c>
      <c r="I19" s="71" t="s">
        <v>391</v>
      </c>
      <c r="J19" s="71">
        <f>ROUNDDOWN(G19/$U$9, 1)</f>
        <v>2.6</v>
      </c>
      <c r="K19" s="71" t="str">
        <f>""</f>
        <v/>
      </c>
      <c r="L19" s="72" t="str">
        <f>""</f>
        <v/>
      </c>
      <c r="M19" s="72" t="str">
        <f>""</f>
        <v/>
      </c>
      <c r="N19" s="72" t="str">
        <f>""</f>
        <v/>
      </c>
      <c r="O19" s="72" t="str">
        <f>""</f>
        <v/>
      </c>
      <c r="P19" s="71">
        <v>1</v>
      </c>
      <c r="Q19" s="71" t="s">
        <v>267</v>
      </c>
      <c r="R19" s="71" t="str">
        <f t="shared" si="1"/>
        <v/>
      </c>
    </row>
    <row r="20" spans="1:18" ht="31" customHeight="1" x14ac:dyDescent="0.35">
      <c r="A20" s="88" t="s">
        <v>270</v>
      </c>
      <c r="B20" s="22"/>
      <c r="C20" s="22"/>
      <c r="D20" s="28"/>
      <c r="E20" s="22"/>
      <c r="F20" s="22"/>
      <c r="G20" s="41"/>
      <c r="H20" s="68"/>
      <c r="I20" s="69"/>
      <c r="J20" s="69"/>
      <c r="K20" s="69"/>
      <c r="L20" s="69"/>
      <c r="M20" s="69"/>
      <c r="N20" s="69"/>
      <c r="O20" s="69"/>
      <c r="P20" s="69"/>
      <c r="Q20" s="69"/>
      <c r="R20" s="71" t="str">
        <f t="shared" si="1"/>
        <v/>
      </c>
    </row>
    <row r="21" spans="1:18" ht="19.5" customHeight="1" x14ac:dyDescent="0.35">
      <c r="A21" s="43">
        <v>6</v>
      </c>
      <c r="B21" s="23" t="s">
        <v>41</v>
      </c>
      <c r="C21" s="28"/>
      <c r="D21" s="28" t="str">
        <f t="shared" si="0"/>
        <v>[6A] Each Sand, Rock or Aggregate Screen Set, not Associated with a Crushing System</v>
      </c>
      <c r="E21" s="28" t="s">
        <v>358</v>
      </c>
      <c r="F21" s="24" t="s">
        <v>60</v>
      </c>
      <c r="G21" s="47">
        <v>5168</v>
      </c>
      <c r="H21" s="49">
        <v>539</v>
      </c>
      <c r="I21" s="71" t="s">
        <v>391</v>
      </c>
      <c r="J21" s="71">
        <f>ROUNDDOWN(G21/$U$9, 1)</f>
        <v>18.8</v>
      </c>
      <c r="K21" s="71" t="str">
        <f>""</f>
        <v/>
      </c>
      <c r="L21" s="72" t="str">
        <f>""</f>
        <v/>
      </c>
      <c r="M21" s="72" t="str">
        <f>""</f>
        <v/>
      </c>
      <c r="N21" s="72" t="str">
        <f>""</f>
        <v/>
      </c>
      <c r="O21" s="72" t="str">
        <f>""</f>
        <v/>
      </c>
      <c r="P21" s="71">
        <v>1</v>
      </c>
      <c r="Q21" s="71" t="s">
        <v>6</v>
      </c>
      <c r="R21" s="71">
        <f t="shared" si="1"/>
        <v>1</v>
      </c>
    </row>
    <row r="22" spans="1:18" ht="25.5" customHeight="1" x14ac:dyDescent="0.35">
      <c r="A22" s="43">
        <v>6</v>
      </c>
      <c r="B22" s="23" t="s">
        <v>53</v>
      </c>
      <c r="C22" s="28"/>
      <c r="D22" s="28" t="str">
        <f t="shared" si="0"/>
        <v>[6X] Each Portable Sand, Rock or Aggregate Screen Set, not Associated with a Crushing System</v>
      </c>
      <c r="E22" s="28" t="s">
        <v>359</v>
      </c>
      <c r="F22" s="24" t="s">
        <v>61</v>
      </c>
      <c r="G22" s="48">
        <v>739</v>
      </c>
      <c r="H22" s="50">
        <v>350</v>
      </c>
      <c r="I22" s="72" t="s">
        <v>391</v>
      </c>
      <c r="J22" s="71">
        <f>ROUNDDOWN(G22/$U$9, 1)</f>
        <v>2.6</v>
      </c>
      <c r="K22" s="71" t="str">
        <f>""</f>
        <v/>
      </c>
      <c r="L22" s="72" t="str">
        <f>""</f>
        <v/>
      </c>
      <c r="M22" s="72" t="str">
        <f>""</f>
        <v/>
      </c>
      <c r="N22" s="72" t="str">
        <f>""</f>
        <v/>
      </c>
      <c r="O22" s="72" t="str">
        <f>""</f>
        <v/>
      </c>
      <c r="P22" s="71">
        <v>1</v>
      </c>
      <c r="Q22" s="72" t="s">
        <v>267</v>
      </c>
      <c r="R22" s="71" t="str">
        <f t="shared" si="1"/>
        <v/>
      </c>
    </row>
    <row r="23" spans="1:18" ht="13" customHeight="1" x14ac:dyDescent="0.35">
      <c r="A23" s="41" t="s">
        <v>271</v>
      </c>
      <c r="B23" s="22"/>
      <c r="C23" s="22"/>
      <c r="D23" s="28"/>
      <c r="E23" s="22"/>
      <c r="F23" s="22"/>
      <c r="G23" s="41"/>
      <c r="H23" s="68"/>
      <c r="I23" s="69"/>
      <c r="J23" s="69"/>
      <c r="K23" s="69"/>
      <c r="L23" s="69"/>
      <c r="M23" s="69"/>
      <c r="N23" s="69"/>
      <c r="O23" s="69"/>
      <c r="P23" s="69"/>
      <c r="Q23" s="69"/>
      <c r="R23" s="71" t="str">
        <f t="shared" si="1"/>
        <v/>
      </c>
    </row>
    <row r="24" spans="1:18" ht="35.15" customHeight="1" x14ac:dyDescent="0.35">
      <c r="A24" s="43">
        <v>7</v>
      </c>
      <c r="B24" s="23" t="s">
        <v>41</v>
      </c>
      <c r="C24" s="28"/>
      <c r="D24" s="28" t="str">
        <f t="shared" si="0"/>
        <v xml:space="preserve">[7A] Each Sand, Rock or Aggregate Crushing System </v>
      </c>
      <c r="E24" s="28" t="s">
        <v>420</v>
      </c>
      <c r="F24" s="24" t="s">
        <v>360</v>
      </c>
      <c r="G24" s="78" t="s">
        <v>43</v>
      </c>
      <c r="H24" s="50">
        <v>928</v>
      </c>
      <c r="I24" s="72">
        <v>20</v>
      </c>
      <c r="J24" s="72">
        <v>16</v>
      </c>
      <c r="K24" s="71" t="str">
        <f>""</f>
        <v/>
      </c>
      <c r="L24" s="72" t="str">
        <f>""</f>
        <v/>
      </c>
      <c r="M24" s="72" t="str">
        <f>""</f>
        <v/>
      </c>
      <c r="N24" s="72" t="str">
        <f>""</f>
        <v/>
      </c>
      <c r="O24" s="72" t="str">
        <f>""</f>
        <v/>
      </c>
      <c r="P24" s="71">
        <v>5</v>
      </c>
      <c r="Q24" s="72" t="s">
        <v>6</v>
      </c>
      <c r="R24" s="71">
        <f t="shared" si="1"/>
        <v>1</v>
      </c>
    </row>
    <row r="25" spans="1:18" ht="30" customHeight="1" x14ac:dyDescent="0.35">
      <c r="A25" s="43">
        <v>7</v>
      </c>
      <c r="B25" s="23" t="s">
        <v>45</v>
      </c>
      <c r="C25" s="28"/>
      <c r="D25" s="28" t="str">
        <f t="shared" si="0"/>
        <v xml:space="preserve">[7B] Each Sand, Rock or Aggregate Screening System </v>
      </c>
      <c r="E25" s="28" t="s">
        <v>421</v>
      </c>
      <c r="F25" s="24" t="s">
        <v>361</v>
      </c>
      <c r="G25" s="78" t="s">
        <v>43</v>
      </c>
      <c r="H25" s="50">
        <v>440</v>
      </c>
      <c r="I25" s="72">
        <v>16</v>
      </c>
      <c r="J25" s="72">
        <v>12</v>
      </c>
      <c r="K25" s="71" t="str">
        <f>""</f>
        <v/>
      </c>
      <c r="L25" s="72" t="str">
        <f>""</f>
        <v/>
      </c>
      <c r="M25" s="72" t="str">
        <f>""</f>
        <v/>
      </c>
      <c r="N25" s="72" t="str">
        <f>""</f>
        <v/>
      </c>
      <c r="O25" s="72" t="str">
        <f>""</f>
        <v/>
      </c>
      <c r="P25" s="71">
        <v>1</v>
      </c>
      <c r="Q25" s="72" t="s">
        <v>6</v>
      </c>
      <c r="R25" s="71">
        <f t="shared" si="1"/>
        <v>1</v>
      </c>
    </row>
    <row r="26" spans="1:18" ht="34" customHeight="1" x14ac:dyDescent="0.35">
      <c r="A26" s="43">
        <v>7</v>
      </c>
      <c r="B26" s="23" t="s">
        <v>48</v>
      </c>
      <c r="C26" s="28"/>
      <c r="D26" s="28" t="str">
        <f t="shared" si="0"/>
        <v xml:space="preserve">[7C] Each Loadout System </v>
      </c>
      <c r="E26" s="28" t="s">
        <v>422</v>
      </c>
      <c r="F26" s="24" t="s">
        <v>362</v>
      </c>
      <c r="G26" s="78" t="s">
        <v>43</v>
      </c>
      <c r="H26" s="50">
        <v>433</v>
      </c>
      <c r="I26" s="72">
        <v>12</v>
      </c>
      <c r="J26" s="72">
        <v>8</v>
      </c>
      <c r="K26" s="71" t="str">
        <f>""</f>
        <v/>
      </c>
      <c r="L26" s="72" t="str">
        <f>""</f>
        <v/>
      </c>
      <c r="M26" s="72" t="str">
        <f>""</f>
        <v/>
      </c>
      <c r="N26" s="72" t="str">
        <f>""</f>
        <v/>
      </c>
      <c r="O26" s="72" t="str">
        <f>""</f>
        <v/>
      </c>
      <c r="P26" s="71">
        <v>1</v>
      </c>
      <c r="Q26" s="72" t="s">
        <v>6</v>
      </c>
      <c r="R26" s="71">
        <f t="shared" si="1"/>
        <v>1</v>
      </c>
    </row>
    <row r="27" spans="1:18" ht="29.25" customHeight="1" x14ac:dyDescent="0.35">
      <c r="A27" s="43">
        <v>7</v>
      </c>
      <c r="B27" s="23" t="s">
        <v>53</v>
      </c>
      <c r="C27" s="28"/>
      <c r="D27" s="28" t="str">
        <f t="shared" si="0"/>
        <v>[7X] Each Portable Rock Crushing System (Including Screens, Conveyors, Loadouts), Registered Under Rule 12.1</v>
      </c>
      <c r="E27" s="28" t="s">
        <v>364</v>
      </c>
      <c r="F27" s="24" t="s">
        <v>363</v>
      </c>
      <c r="G27" s="47">
        <v>739</v>
      </c>
      <c r="H27" s="49">
        <v>323</v>
      </c>
      <c r="I27" s="71" t="s">
        <v>391</v>
      </c>
      <c r="J27" s="71">
        <f>ROUNDDOWN(G27/$U$9, 1)</f>
        <v>2.6</v>
      </c>
      <c r="K27" s="71" t="str">
        <f>""</f>
        <v/>
      </c>
      <c r="L27" s="72" t="str">
        <f>""</f>
        <v/>
      </c>
      <c r="M27" s="72" t="str">
        <f>""</f>
        <v/>
      </c>
      <c r="N27" s="72" t="str">
        <f>""</f>
        <v/>
      </c>
      <c r="O27" s="72" t="str">
        <f>""</f>
        <v/>
      </c>
      <c r="P27" s="71">
        <v>1</v>
      </c>
      <c r="Q27" s="71" t="s">
        <v>267</v>
      </c>
      <c r="R27" s="71" t="str">
        <f t="shared" si="1"/>
        <v/>
      </c>
    </row>
    <row r="28" spans="1:18" ht="23.15" customHeight="1" x14ac:dyDescent="0.35">
      <c r="A28" s="41" t="s">
        <v>272</v>
      </c>
      <c r="B28" s="22"/>
      <c r="C28" s="22"/>
      <c r="D28" s="28"/>
      <c r="E28" s="22"/>
      <c r="F28" s="22"/>
      <c r="G28" s="41"/>
      <c r="H28" s="68"/>
      <c r="I28" s="69"/>
      <c r="J28" s="69"/>
      <c r="K28" s="69"/>
      <c r="L28" s="69"/>
      <c r="M28" s="69"/>
      <c r="N28" s="69"/>
      <c r="O28" s="69"/>
      <c r="P28" s="69"/>
      <c r="Q28" s="69"/>
      <c r="R28" s="71" t="str">
        <f t="shared" si="1"/>
        <v/>
      </c>
    </row>
    <row r="29" spans="1:18" ht="16" customHeight="1" x14ac:dyDescent="0.35">
      <c r="A29" s="43">
        <v>8</v>
      </c>
      <c r="B29" s="23" t="s">
        <v>41</v>
      </c>
      <c r="C29" s="28"/>
      <c r="D29" s="28" t="str">
        <f t="shared" si="0"/>
        <v>[8A] Each Concrete Batch Plant (including Cement-Treated Base Plants)</v>
      </c>
      <c r="E29" s="28" t="s">
        <v>365</v>
      </c>
      <c r="F29" s="24" t="s">
        <v>365</v>
      </c>
      <c r="G29" s="77" t="s">
        <v>43</v>
      </c>
      <c r="H29" s="49">
        <v>921</v>
      </c>
      <c r="I29" s="71">
        <v>20</v>
      </c>
      <c r="J29" s="71">
        <v>16</v>
      </c>
      <c r="K29" s="71" t="str">
        <f>""</f>
        <v/>
      </c>
      <c r="L29" s="72" t="str">
        <f>""</f>
        <v/>
      </c>
      <c r="M29" s="72" t="str">
        <f>""</f>
        <v/>
      </c>
      <c r="N29" s="72" t="str">
        <f>""</f>
        <v/>
      </c>
      <c r="O29" s="72" t="str">
        <f>""</f>
        <v/>
      </c>
      <c r="P29" s="71">
        <v>1</v>
      </c>
      <c r="Q29" s="71" t="s">
        <v>6</v>
      </c>
      <c r="R29" s="71">
        <f t="shared" si="1"/>
        <v>1</v>
      </c>
    </row>
    <row r="30" spans="1:18" ht="20.25" customHeight="1" x14ac:dyDescent="0.35">
      <c r="A30" s="43">
        <v>8</v>
      </c>
      <c r="B30" s="23" t="s">
        <v>45</v>
      </c>
      <c r="C30" s="28"/>
      <c r="D30" s="28" t="str">
        <f t="shared" si="0"/>
        <v>[8B] Each Concrete Mixer over one cubic yard capacity, not part of a batch plant</v>
      </c>
      <c r="E30" s="28" t="s">
        <v>367</v>
      </c>
      <c r="F30" s="24" t="s">
        <v>366</v>
      </c>
      <c r="G30" s="77" t="s">
        <v>43</v>
      </c>
      <c r="H30" s="49">
        <v>327</v>
      </c>
      <c r="I30" s="71">
        <v>12</v>
      </c>
      <c r="J30" s="71">
        <v>8</v>
      </c>
      <c r="K30" s="71" t="str">
        <f>""</f>
        <v/>
      </c>
      <c r="L30" s="72" t="str">
        <f>""</f>
        <v/>
      </c>
      <c r="M30" s="72" t="str">
        <f>""</f>
        <v/>
      </c>
      <c r="N30" s="72" t="str">
        <f>""</f>
        <v/>
      </c>
      <c r="O30" s="72" t="str">
        <f>""</f>
        <v/>
      </c>
      <c r="P30" s="71">
        <v>1</v>
      </c>
      <c r="Q30" s="71" t="s">
        <v>6</v>
      </c>
      <c r="R30" s="71">
        <f t="shared" si="1"/>
        <v>1</v>
      </c>
    </row>
    <row r="31" spans="1:18" ht="23.15" customHeight="1" x14ac:dyDescent="0.35">
      <c r="A31" s="43">
        <v>8</v>
      </c>
      <c r="B31" s="23" t="s">
        <v>48</v>
      </c>
      <c r="C31" s="28"/>
      <c r="D31" s="28" t="str">
        <f t="shared" si="0"/>
        <v>[8C] Each Cement or Fly Ash Silo System not part of another system requiring a Permit</v>
      </c>
      <c r="E31" s="28" t="s">
        <v>368</v>
      </c>
      <c r="F31" s="24" t="s">
        <v>368</v>
      </c>
      <c r="G31" s="78" t="s">
        <v>43</v>
      </c>
      <c r="H31" s="50">
        <v>522</v>
      </c>
      <c r="I31" s="72">
        <v>12</v>
      </c>
      <c r="J31" s="72">
        <v>8</v>
      </c>
      <c r="K31" s="71" t="str">
        <f>""</f>
        <v/>
      </c>
      <c r="L31" s="72" t="str">
        <f>""</f>
        <v/>
      </c>
      <c r="M31" s="72" t="str">
        <f>""</f>
        <v/>
      </c>
      <c r="N31" s="72" t="str">
        <f>""</f>
        <v/>
      </c>
      <c r="O31" s="72" t="str">
        <f>""</f>
        <v/>
      </c>
      <c r="P31" s="71">
        <v>1</v>
      </c>
      <c r="Q31" s="72" t="s">
        <v>6</v>
      </c>
      <c r="R31" s="71">
        <f t="shared" si="1"/>
        <v>1</v>
      </c>
    </row>
    <row r="32" spans="1:18" ht="12" customHeight="1" x14ac:dyDescent="0.35">
      <c r="A32" s="43">
        <v>8</v>
      </c>
      <c r="B32" s="23" t="s">
        <v>51</v>
      </c>
      <c r="C32" s="28"/>
      <c r="D32" s="28"/>
      <c r="E32" s="28"/>
      <c r="F32" s="24" t="s">
        <v>273</v>
      </c>
      <c r="G32" s="77"/>
      <c r="H32" s="79"/>
      <c r="I32" s="80"/>
      <c r="J32" s="80"/>
      <c r="K32" s="71"/>
      <c r="L32" s="71"/>
      <c r="M32" s="71"/>
      <c r="N32" s="71"/>
      <c r="O32" s="71"/>
      <c r="P32" s="71">
        <v>1</v>
      </c>
      <c r="Q32" s="80"/>
      <c r="R32" s="71" t="str">
        <f t="shared" si="1"/>
        <v/>
      </c>
    </row>
    <row r="33" spans="1:18" ht="18" customHeight="1" x14ac:dyDescent="0.35">
      <c r="A33" s="43">
        <v>8</v>
      </c>
      <c r="B33" s="23" t="s">
        <v>53</v>
      </c>
      <c r="C33" s="28"/>
      <c r="D33" s="28" t="str">
        <f t="shared" si="0"/>
        <v>[8X] Each Portable Concrete Batch Plant, Registered Under Rule 12.1</v>
      </c>
      <c r="E33" s="28" t="s">
        <v>369</v>
      </c>
      <c r="F33" s="24" t="s">
        <v>369</v>
      </c>
      <c r="G33" s="47">
        <v>817</v>
      </c>
      <c r="H33" s="49">
        <v>382</v>
      </c>
      <c r="I33" s="71" t="s">
        <v>391</v>
      </c>
      <c r="J33" s="71">
        <f>ROUNDDOWN(G33/$U$9, 1)</f>
        <v>2.9</v>
      </c>
      <c r="K33" s="71" t="str">
        <f>""</f>
        <v/>
      </c>
      <c r="L33" s="72" t="str">
        <f>""</f>
        <v/>
      </c>
      <c r="M33" s="72" t="str">
        <f>""</f>
        <v/>
      </c>
      <c r="N33" s="72" t="str">
        <f>""</f>
        <v/>
      </c>
      <c r="O33" s="72" t="str">
        <f>""</f>
        <v/>
      </c>
      <c r="P33" s="71">
        <v>1</v>
      </c>
      <c r="Q33" s="71" t="s">
        <v>267</v>
      </c>
      <c r="R33" s="71" t="str">
        <f t="shared" si="1"/>
        <v/>
      </c>
    </row>
    <row r="34" spans="1:18" ht="17.149999999999999" customHeight="1" x14ac:dyDescent="0.35">
      <c r="A34" s="41" t="s">
        <v>274</v>
      </c>
      <c r="B34" s="22"/>
      <c r="C34" s="22"/>
      <c r="D34" s="28"/>
      <c r="E34" s="22"/>
      <c r="F34" s="22"/>
      <c r="G34" s="41"/>
      <c r="H34" s="68"/>
      <c r="I34" s="69"/>
      <c r="J34" s="69"/>
      <c r="K34" s="69"/>
      <c r="L34" s="69"/>
      <c r="M34" s="69"/>
      <c r="N34" s="69"/>
      <c r="O34" s="69"/>
      <c r="P34" s="69"/>
      <c r="Q34" s="69"/>
      <c r="R34" s="71" t="str">
        <f t="shared" si="1"/>
        <v/>
      </c>
    </row>
    <row r="35" spans="1:18" ht="16" customHeight="1" x14ac:dyDescent="0.35">
      <c r="A35" s="43">
        <v>9</v>
      </c>
      <c r="B35" s="23" t="s">
        <v>41</v>
      </c>
      <c r="C35" s="28"/>
      <c r="D35" s="28" t="str">
        <f t="shared" si="0"/>
        <v>[9A] Each Concrete Products Manufacturing Plant</v>
      </c>
      <c r="E35" s="28" t="s">
        <v>370</v>
      </c>
      <c r="F35" s="24" t="s">
        <v>62</v>
      </c>
      <c r="G35" s="77" t="s">
        <v>43</v>
      </c>
      <c r="H35" s="49">
        <v>648</v>
      </c>
      <c r="I35" s="71">
        <v>20</v>
      </c>
      <c r="J35" s="71">
        <v>16</v>
      </c>
      <c r="K35" s="71" t="str">
        <f>""</f>
        <v/>
      </c>
      <c r="L35" s="72" t="str">
        <f>""</f>
        <v/>
      </c>
      <c r="M35" s="72" t="str">
        <f>""</f>
        <v/>
      </c>
      <c r="N35" s="72" t="str">
        <f>""</f>
        <v/>
      </c>
      <c r="O35" s="72" t="str">
        <f>""</f>
        <v/>
      </c>
      <c r="P35" s="71">
        <v>1</v>
      </c>
      <c r="Q35" s="71" t="s">
        <v>6</v>
      </c>
      <c r="R35" s="71">
        <f t="shared" si="1"/>
        <v>1</v>
      </c>
    </row>
    <row r="36" spans="1:18" ht="17.149999999999999" customHeight="1" x14ac:dyDescent="0.35">
      <c r="A36" s="41" t="s">
        <v>275</v>
      </c>
      <c r="B36" s="22"/>
      <c r="C36" s="22"/>
      <c r="D36" s="28"/>
      <c r="E36" s="22"/>
      <c r="F36" s="22"/>
      <c r="G36" s="41"/>
      <c r="H36" s="68"/>
      <c r="I36" s="69"/>
      <c r="J36" s="69"/>
      <c r="K36" s="69"/>
      <c r="L36" s="69"/>
      <c r="M36" s="69"/>
      <c r="N36" s="69"/>
      <c r="O36" s="69"/>
      <c r="P36" s="69"/>
      <c r="Q36" s="69"/>
      <c r="R36" s="71" t="str">
        <f t="shared" si="1"/>
        <v/>
      </c>
    </row>
    <row r="37" spans="1:18" ht="18" customHeight="1" x14ac:dyDescent="0.35">
      <c r="A37" s="41" t="s">
        <v>276</v>
      </c>
      <c r="B37" s="22"/>
      <c r="C37" s="22"/>
      <c r="D37" s="28"/>
      <c r="E37" s="22"/>
      <c r="F37" s="22"/>
      <c r="G37" s="41"/>
      <c r="H37" s="68"/>
      <c r="I37" s="69"/>
      <c r="J37" s="69"/>
      <c r="K37" s="69"/>
      <c r="L37" s="69"/>
      <c r="M37" s="69"/>
      <c r="N37" s="69"/>
      <c r="O37" s="69"/>
      <c r="P37" s="69"/>
      <c r="Q37" s="69"/>
      <c r="R37" s="71" t="str">
        <f t="shared" si="1"/>
        <v/>
      </c>
    </row>
    <row r="38" spans="1:18" ht="16" customHeight="1" x14ac:dyDescent="0.35">
      <c r="A38" s="41" t="s">
        <v>277</v>
      </c>
      <c r="B38" s="22"/>
      <c r="C38" s="22"/>
      <c r="D38" s="28"/>
      <c r="E38" s="22"/>
      <c r="F38" s="22"/>
      <c r="G38" s="41"/>
      <c r="H38" s="68"/>
      <c r="I38" s="69"/>
      <c r="J38" s="69"/>
      <c r="K38" s="69"/>
      <c r="L38" s="69"/>
      <c r="M38" s="69"/>
      <c r="N38" s="69"/>
      <c r="O38" s="69"/>
      <c r="P38" s="69"/>
      <c r="Q38" s="69"/>
      <c r="R38" s="71" t="str">
        <f t="shared" si="1"/>
        <v/>
      </c>
    </row>
    <row r="39" spans="1:18" ht="17.149999999999999" customHeight="1" x14ac:dyDescent="0.35">
      <c r="A39" s="41" t="s">
        <v>278</v>
      </c>
      <c r="B39" s="22"/>
      <c r="C39" s="22"/>
      <c r="D39" s="28"/>
      <c r="E39" s="22"/>
      <c r="F39" s="22"/>
      <c r="G39" s="41"/>
      <c r="H39" s="68"/>
      <c r="I39" s="69"/>
      <c r="J39" s="69"/>
      <c r="K39" s="69"/>
      <c r="L39" s="69"/>
      <c r="M39" s="69"/>
      <c r="N39" s="69"/>
      <c r="O39" s="69"/>
      <c r="P39" s="69"/>
      <c r="Q39" s="69"/>
      <c r="R39" s="71" t="str">
        <f t="shared" si="1"/>
        <v/>
      </c>
    </row>
    <row r="40" spans="1:18" ht="14.15" customHeight="1" x14ac:dyDescent="0.35">
      <c r="A40" s="43">
        <v>13</v>
      </c>
      <c r="B40" s="23" t="s">
        <v>41</v>
      </c>
      <c r="C40" s="28"/>
      <c r="D40" s="28" t="str">
        <f t="shared" si="0"/>
        <v>[13A] Each Boiler or Process Heater, 1 MMBTU/HR and up to, but not including 50 MMBTU/HR heat input</v>
      </c>
      <c r="E40" s="28" t="s">
        <v>371</v>
      </c>
      <c r="F40" s="24" t="s">
        <v>63</v>
      </c>
      <c r="G40" s="47">
        <v>3569</v>
      </c>
      <c r="H40" s="49">
        <v>467</v>
      </c>
      <c r="I40" s="71" t="s">
        <v>391</v>
      </c>
      <c r="J40" s="71">
        <f>ROUNDDOWN(G40/$U$9, 1)</f>
        <v>13</v>
      </c>
      <c r="K40" s="71" t="str">
        <f>""</f>
        <v/>
      </c>
      <c r="L40" s="72" t="str">
        <f>""</f>
        <v/>
      </c>
      <c r="M40" s="72" t="str">
        <f>""</f>
        <v/>
      </c>
      <c r="N40" s="72" t="str">
        <f>""</f>
        <v/>
      </c>
      <c r="O40" s="72" t="str">
        <f>""</f>
        <v/>
      </c>
      <c r="P40" s="71">
        <v>1</v>
      </c>
      <c r="Q40" s="71" t="s">
        <v>267</v>
      </c>
      <c r="R40" s="71" t="str">
        <f t="shared" si="1"/>
        <v/>
      </c>
    </row>
    <row r="41" spans="1:18" ht="24.75" customHeight="1" x14ac:dyDescent="0.35">
      <c r="A41" s="43">
        <v>13</v>
      </c>
      <c r="B41" s="23" t="s">
        <v>45</v>
      </c>
      <c r="C41" s="28"/>
      <c r="D41" s="28" t="str">
        <f t="shared" si="0"/>
        <v>[13B] Each Boiler or Process Heater, 50 MMBTU/HR and up to, but not including 250 MMBTU/HR heat input</v>
      </c>
      <c r="E41" s="28" t="s">
        <v>372</v>
      </c>
      <c r="F41" s="24" t="s">
        <v>64</v>
      </c>
      <c r="G41" s="77" t="s">
        <v>43</v>
      </c>
      <c r="H41" s="49">
        <v>600</v>
      </c>
      <c r="I41" s="71">
        <v>24</v>
      </c>
      <c r="J41" s="71">
        <v>20</v>
      </c>
      <c r="K41" s="71" t="str">
        <f>""</f>
        <v/>
      </c>
      <c r="L41" s="72" t="str">
        <f>""</f>
        <v/>
      </c>
      <c r="M41" s="72" t="str">
        <f>""</f>
        <v/>
      </c>
      <c r="N41" s="72" t="str">
        <f>""</f>
        <v/>
      </c>
      <c r="O41" s="72" t="str">
        <f>""</f>
        <v/>
      </c>
      <c r="P41" s="71">
        <v>1</v>
      </c>
      <c r="Q41" s="71" t="s">
        <v>6</v>
      </c>
      <c r="R41" s="71">
        <f t="shared" si="1"/>
        <v>1</v>
      </c>
    </row>
    <row r="42" spans="1:18" ht="28.5" customHeight="1" x14ac:dyDescent="0.35">
      <c r="A42" s="43">
        <v>13</v>
      </c>
      <c r="B42" s="23" t="s">
        <v>51</v>
      </c>
      <c r="C42" s="28"/>
      <c r="D42" s="28" t="str">
        <f t="shared" si="0"/>
        <v>[13D] Each Boiler, 100 Megawatt output or greater (based on an average boiler efficiency of 32.5%)</v>
      </c>
      <c r="E42" s="28" t="s">
        <v>374</v>
      </c>
      <c r="F42" s="24" t="s">
        <v>373</v>
      </c>
      <c r="G42" s="78" t="s">
        <v>43</v>
      </c>
      <c r="H42" s="50">
        <v>1259</v>
      </c>
      <c r="I42" s="72">
        <v>100</v>
      </c>
      <c r="J42" s="72">
        <v>20</v>
      </c>
      <c r="K42" s="71" t="str">
        <f>""</f>
        <v/>
      </c>
      <c r="L42" s="72" t="str">
        <f>""</f>
        <v/>
      </c>
      <c r="M42" s="72" t="str">
        <f>""</f>
        <v/>
      </c>
      <c r="N42" s="72" t="str">
        <f>""</f>
        <v/>
      </c>
      <c r="O42" s="72" t="str">
        <f>""</f>
        <v/>
      </c>
      <c r="P42" s="71">
        <v>30</v>
      </c>
      <c r="Q42" s="72" t="s">
        <v>6</v>
      </c>
      <c r="R42" s="71">
        <f t="shared" si="1"/>
        <v>1</v>
      </c>
    </row>
    <row r="43" spans="1:18" ht="20.149999999999999" customHeight="1" x14ac:dyDescent="0.35">
      <c r="A43" s="43">
        <v>13</v>
      </c>
      <c r="B43" s="23" t="s">
        <v>66</v>
      </c>
      <c r="C43" s="28"/>
      <c r="D43" s="28" t="str">
        <f t="shared" si="0"/>
        <v xml:space="preserve">[13E] </v>
      </c>
      <c r="E43" s="28"/>
      <c r="F43" s="24" t="s">
        <v>67</v>
      </c>
      <c r="G43" s="25"/>
      <c r="H43" s="81"/>
      <c r="I43" s="82"/>
      <c r="J43" s="82"/>
      <c r="K43" s="82"/>
      <c r="L43" s="82"/>
      <c r="M43" s="82"/>
      <c r="N43" s="82"/>
      <c r="O43" s="82"/>
      <c r="P43" s="82"/>
      <c r="Q43" s="82"/>
      <c r="R43" s="71" t="str">
        <f t="shared" si="1"/>
        <v/>
      </c>
    </row>
    <row r="44" spans="1:18" ht="23.15" customHeight="1" x14ac:dyDescent="0.35">
      <c r="A44" s="43">
        <v>13</v>
      </c>
      <c r="B44" s="23" t="s">
        <v>68</v>
      </c>
      <c r="C44" s="28"/>
      <c r="D44" s="28" t="str">
        <f t="shared" si="0"/>
        <v>[13F] Each Boiler or Process Heater, 1 MMBTU/HR and up to, but not including 50 MMBTU/HR heat input, more than 5 units located onsite</v>
      </c>
      <c r="E44" s="28" t="s">
        <v>375</v>
      </c>
      <c r="F44" s="24" t="s">
        <v>69</v>
      </c>
      <c r="G44" s="77" t="s">
        <v>43</v>
      </c>
      <c r="H44" s="50">
        <v>368</v>
      </c>
      <c r="I44" s="72">
        <v>13</v>
      </c>
      <c r="J44" s="72">
        <v>9</v>
      </c>
      <c r="K44" s="71" t="str">
        <f>""</f>
        <v/>
      </c>
      <c r="L44" s="72" t="str">
        <f>""</f>
        <v/>
      </c>
      <c r="M44" s="72" t="str">
        <f>""</f>
        <v/>
      </c>
      <c r="N44" s="72" t="str">
        <f>""</f>
        <v/>
      </c>
      <c r="O44" s="72" t="str">
        <f>""</f>
        <v/>
      </c>
      <c r="P44" s="71">
        <v>1</v>
      </c>
      <c r="Q44" s="72" t="s">
        <v>267</v>
      </c>
      <c r="R44" s="71" t="str">
        <f t="shared" si="1"/>
        <v/>
      </c>
    </row>
    <row r="45" spans="1:18" ht="46" customHeight="1" x14ac:dyDescent="0.35">
      <c r="A45" s="43">
        <v>13</v>
      </c>
      <c r="B45" s="23" t="s">
        <v>70</v>
      </c>
      <c r="C45" s="28"/>
      <c r="D45" s="28" t="str">
        <f t="shared" si="0"/>
        <v xml:space="preserve">[13G] </v>
      </c>
      <c r="E45" s="28"/>
      <c r="F45" s="24" t="s">
        <v>273</v>
      </c>
      <c r="G45" s="78"/>
      <c r="H45" s="83"/>
      <c r="I45" s="84"/>
      <c r="J45" s="84"/>
      <c r="K45" s="84"/>
      <c r="L45" s="84"/>
      <c r="M45" s="84"/>
      <c r="N45" s="84"/>
      <c r="O45" s="84"/>
      <c r="P45" s="84"/>
      <c r="Q45" s="84"/>
      <c r="R45" s="71" t="str">
        <f t="shared" si="1"/>
        <v/>
      </c>
    </row>
    <row r="46" spans="1:18" ht="23.15" customHeight="1" x14ac:dyDescent="0.35">
      <c r="A46" s="43">
        <v>13</v>
      </c>
      <c r="B46" s="23" t="s">
        <v>71</v>
      </c>
      <c r="C46" s="28"/>
      <c r="D46" s="28" t="str">
        <f t="shared" si="0"/>
        <v xml:space="preserve">[13H] </v>
      </c>
      <c r="E46" s="28"/>
      <c r="F46" s="24" t="s">
        <v>273</v>
      </c>
      <c r="G46" s="78"/>
      <c r="H46" s="83"/>
      <c r="I46" s="84"/>
      <c r="J46" s="84"/>
      <c r="K46" s="84"/>
      <c r="L46" s="84"/>
      <c r="M46" s="84"/>
      <c r="N46" s="84"/>
      <c r="O46" s="84"/>
      <c r="P46" s="84"/>
      <c r="Q46" s="84"/>
      <c r="R46" s="71" t="str">
        <f t="shared" si="1"/>
        <v/>
      </c>
    </row>
    <row r="47" spans="1:18" ht="23.15" customHeight="1" x14ac:dyDescent="0.35">
      <c r="A47" s="43">
        <v>13</v>
      </c>
      <c r="B47" s="28" t="s">
        <v>72</v>
      </c>
      <c r="C47" s="28"/>
      <c r="D47" s="28" t="str">
        <f t="shared" si="0"/>
        <v>[13W] Each Boiler or Process Heater, 2 MMBTU/HR to less than 5 MMBTU/HR. Registered under Rule 12</v>
      </c>
      <c r="E47" s="28" t="s">
        <v>376</v>
      </c>
      <c r="F47" s="27" t="s">
        <v>73</v>
      </c>
      <c r="G47" s="56">
        <v>840</v>
      </c>
      <c r="H47" s="57">
        <v>250</v>
      </c>
      <c r="I47" s="85" t="s">
        <v>391</v>
      </c>
      <c r="J47" s="71">
        <f>ROUNDDOWN(G47/$U$9, 1)</f>
        <v>3</v>
      </c>
      <c r="K47" s="71" t="str">
        <f>""</f>
        <v/>
      </c>
      <c r="L47" s="72" t="str">
        <f>""</f>
        <v/>
      </c>
      <c r="M47" s="72" t="str">
        <f>""</f>
        <v/>
      </c>
      <c r="N47" s="72" t="str">
        <f>""</f>
        <v/>
      </c>
      <c r="O47" s="72" t="str">
        <f>""</f>
        <v/>
      </c>
      <c r="P47" s="71">
        <v>1</v>
      </c>
      <c r="Q47" s="85" t="s">
        <v>267</v>
      </c>
      <c r="R47" s="71" t="str">
        <f t="shared" si="1"/>
        <v/>
      </c>
    </row>
    <row r="48" spans="1:18" ht="17.149999999999999" customHeight="1" x14ac:dyDescent="0.35">
      <c r="A48" s="41" t="s">
        <v>279</v>
      </c>
      <c r="B48" s="22"/>
      <c r="C48" s="22"/>
      <c r="D48" s="28"/>
      <c r="E48" s="22"/>
      <c r="F48" s="22"/>
      <c r="G48" s="41"/>
      <c r="H48" s="68"/>
      <c r="I48" s="69"/>
      <c r="J48" s="69"/>
      <c r="K48" s="69"/>
      <c r="L48" s="69"/>
      <c r="M48" s="69"/>
      <c r="N48" s="69"/>
      <c r="O48" s="69"/>
      <c r="P48" s="69"/>
      <c r="Q48" s="69"/>
      <c r="R48" s="71" t="str">
        <f t="shared" si="1"/>
        <v/>
      </c>
    </row>
    <row r="49" spans="1:18" ht="23.15" customHeight="1" x14ac:dyDescent="0.35">
      <c r="A49" s="43">
        <v>14</v>
      </c>
      <c r="B49" s="23" t="s">
        <v>41</v>
      </c>
      <c r="C49" s="28"/>
      <c r="D49" s="28" t="str">
        <f t="shared" si="0"/>
        <v>[14A] Each crematory or waste incinerator</v>
      </c>
      <c r="E49" s="28" t="s">
        <v>377</v>
      </c>
      <c r="F49" s="24" t="s">
        <v>280</v>
      </c>
      <c r="G49" s="78" t="s">
        <v>43</v>
      </c>
      <c r="H49" s="50">
        <v>952</v>
      </c>
      <c r="I49" s="72">
        <v>20</v>
      </c>
      <c r="J49" s="72">
        <v>16</v>
      </c>
      <c r="K49" s="71" t="str">
        <f>""</f>
        <v/>
      </c>
      <c r="L49" s="72">
        <v>16</v>
      </c>
      <c r="M49" s="71" t="str">
        <f>""</f>
        <v/>
      </c>
      <c r="N49" s="71" t="str">
        <f>""</f>
        <v/>
      </c>
      <c r="O49" s="71" t="str">
        <f>""</f>
        <v/>
      </c>
      <c r="P49" s="72">
        <v>1</v>
      </c>
      <c r="Q49" s="72" t="s">
        <v>6</v>
      </c>
      <c r="R49" s="71">
        <f t="shared" si="1"/>
        <v>1</v>
      </c>
    </row>
    <row r="50" spans="1:18" ht="23.15" customHeight="1" x14ac:dyDescent="0.35">
      <c r="A50" s="43">
        <v>14</v>
      </c>
      <c r="B50" s="23" t="s">
        <v>45</v>
      </c>
      <c r="C50" s="28"/>
      <c r="D50" s="28" t="str">
        <f t="shared" si="0"/>
        <v xml:space="preserve">[14B] </v>
      </c>
      <c r="E50" s="28"/>
      <c r="F50" s="24" t="s">
        <v>273</v>
      </c>
      <c r="G50" s="78"/>
      <c r="H50" s="86"/>
      <c r="I50" s="84"/>
      <c r="J50" s="84"/>
      <c r="K50" s="71" t="str">
        <f>""</f>
        <v/>
      </c>
      <c r="L50" s="72" t="str">
        <f>""</f>
        <v/>
      </c>
      <c r="M50" s="72" t="str">
        <f>""</f>
        <v/>
      </c>
      <c r="N50" s="72" t="str">
        <f>""</f>
        <v/>
      </c>
      <c r="O50" s="72" t="str">
        <f>""</f>
        <v/>
      </c>
      <c r="P50" s="84"/>
      <c r="Q50" s="84"/>
      <c r="R50" s="71" t="str">
        <f t="shared" si="1"/>
        <v/>
      </c>
    </row>
    <row r="51" spans="1:18" ht="23.15" customHeight="1" x14ac:dyDescent="0.35">
      <c r="A51" s="43">
        <v>14</v>
      </c>
      <c r="B51" s="23" t="s">
        <v>48</v>
      </c>
      <c r="C51" s="28"/>
      <c r="D51" s="28" t="str">
        <f t="shared" si="0"/>
        <v>[14C] Each crematory or incinerator used exclusively for animals, no greater than 50 lb/hr</v>
      </c>
      <c r="E51" s="28" t="s">
        <v>378</v>
      </c>
      <c r="F51" s="24" t="s">
        <v>74</v>
      </c>
      <c r="G51" s="78" t="s">
        <v>43</v>
      </c>
      <c r="H51" s="50">
        <v>441</v>
      </c>
      <c r="I51" s="72">
        <v>20</v>
      </c>
      <c r="J51" s="72">
        <v>16</v>
      </c>
      <c r="K51" s="71" t="str">
        <f>""</f>
        <v/>
      </c>
      <c r="L51" s="72">
        <v>16</v>
      </c>
      <c r="M51" s="71" t="str">
        <f>""</f>
        <v/>
      </c>
      <c r="N51" s="71" t="str">
        <f>""</f>
        <v/>
      </c>
      <c r="O51" s="71" t="str">
        <f>""</f>
        <v/>
      </c>
      <c r="P51" s="72">
        <v>1</v>
      </c>
      <c r="Q51" s="72" t="s">
        <v>6</v>
      </c>
      <c r="R51" s="71">
        <f t="shared" si="1"/>
        <v>1</v>
      </c>
    </row>
    <row r="52" spans="1:18" ht="18" customHeight="1" x14ac:dyDescent="0.35">
      <c r="A52" s="41" t="s">
        <v>281</v>
      </c>
      <c r="B52" s="22"/>
      <c r="C52" s="22"/>
      <c r="D52" s="28"/>
      <c r="E52" s="22"/>
      <c r="F52" s="22"/>
      <c r="G52" s="41"/>
      <c r="H52" s="68"/>
      <c r="I52" s="69"/>
      <c r="J52" s="69"/>
      <c r="K52" s="69"/>
      <c r="L52" s="69"/>
      <c r="M52" s="69"/>
      <c r="N52" s="69"/>
      <c r="O52" s="69"/>
      <c r="P52" s="69"/>
      <c r="Q52" s="69"/>
      <c r="R52" s="71" t="str">
        <f t="shared" si="1"/>
        <v/>
      </c>
    </row>
    <row r="53" spans="1:18" ht="13" customHeight="1" x14ac:dyDescent="0.35">
      <c r="A53" s="43">
        <v>15</v>
      </c>
      <c r="B53" s="23" t="s">
        <v>41</v>
      </c>
      <c r="C53" s="28"/>
      <c r="D53" s="28" t="str">
        <f t="shared" si="0"/>
        <v>[15A] Each Burnout Oven used exclusively for Electric Motor/Armature Refurbishing Oven</v>
      </c>
      <c r="E53" s="28" t="s">
        <v>379</v>
      </c>
      <c r="F53" s="24" t="s">
        <v>75</v>
      </c>
      <c r="G53" s="77" t="s">
        <v>43</v>
      </c>
      <c r="H53" s="49">
        <v>439</v>
      </c>
      <c r="I53" s="71">
        <v>20</v>
      </c>
      <c r="J53" s="71">
        <v>16</v>
      </c>
      <c r="K53" s="72" t="str">
        <f>""</f>
        <v/>
      </c>
      <c r="L53" s="72" t="str">
        <f>""</f>
        <v/>
      </c>
      <c r="M53" s="72" t="str">
        <f>""</f>
        <v/>
      </c>
      <c r="N53" s="72" t="str">
        <f>""</f>
        <v/>
      </c>
      <c r="O53" s="72" t="str">
        <f>""</f>
        <v/>
      </c>
      <c r="P53" s="72">
        <v>1</v>
      </c>
      <c r="Q53" s="71" t="s">
        <v>6</v>
      </c>
      <c r="R53" s="71">
        <f t="shared" si="1"/>
        <v>1</v>
      </c>
    </row>
    <row r="54" spans="1:18" ht="13" customHeight="1" x14ac:dyDescent="0.35">
      <c r="A54" s="43">
        <v>15</v>
      </c>
      <c r="B54" s="23" t="s">
        <v>45</v>
      </c>
      <c r="C54" s="28"/>
      <c r="D54" s="28" t="str">
        <f t="shared" si="0"/>
        <v xml:space="preserve">[15B] </v>
      </c>
      <c r="E54" s="28"/>
      <c r="F54" s="24" t="s">
        <v>67</v>
      </c>
      <c r="G54" s="25"/>
      <c r="H54" s="81"/>
      <c r="I54" s="82"/>
      <c r="J54" s="82"/>
      <c r="K54" s="72" t="str">
        <f>""</f>
        <v/>
      </c>
      <c r="L54" s="72" t="str">
        <f>""</f>
        <v/>
      </c>
      <c r="M54" s="72" t="str">
        <f>""</f>
        <v/>
      </c>
      <c r="N54" s="72" t="str">
        <f>""</f>
        <v/>
      </c>
      <c r="O54" s="72" t="str">
        <f>""</f>
        <v/>
      </c>
      <c r="P54" s="72">
        <v>1</v>
      </c>
      <c r="Q54" s="82"/>
      <c r="R54" s="71" t="str">
        <f t="shared" si="1"/>
        <v/>
      </c>
    </row>
    <row r="55" spans="1:18" ht="13" customHeight="1" x14ac:dyDescent="0.35">
      <c r="A55" s="43">
        <v>15</v>
      </c>
      <c r="B55" s="23" t="s">
        <v>48</v>
      </c>
      <c r="C55" s="28"/>
      <c r="D55" s="28" t="str">
        <f t="shared" si="0"/>
        <v xml:space="preserve">[15C] </v>
      </c>
      <c r="E55" s="28"/>
      <c r="F55" s="24" t="s">
        <v>273</v>
      </c>
      <c r="G55" s="77"/>
      <c r="H55" s="79"/>
      <c r="I55" s="80"/>
      <c r="J55" s="80"/>
      <c r="K55" s="72" t="str">
        <f>""</f>
        <v/>
      </c>
      <c r="L55" s="72" t="str">
        <f>""</f>
        <v/>
      </c>
      <c r="M55" s="72" t="str">
        <f>""</f>
        <v/>
      </c>
      <c r="N55" s="72" t="str">
        <f>""</f>
        <v/>
      </c>
      <c r="O55" s="72" t="str">
        <f>""</f>
        <v/>
      </c>
      <c r="P55" s="72">
        <v>1</v>
      </c>
      <c r="Q55" s="80"/>
      <c r="R55" s="71" t="str">
        <f t="shared" si="1"/>
        <v/>
      </c>
    </row>
    <row r="56" spans="1:18" ht="13" customHeight="1" x14ac:dyDescent="0.35">
      <c r="A56" s="43">
        <v>15</v>
      </c>
      <c r="B56" s="23" t="s">
        <v>51</v>
      </c>
      <c r="C56" s="28"/>
      <c r="D56" s="28" t="str">
        <f t="shared" si="0"/>
        <v>[15D] Each Burnout Oven located at USN SIMA (ID # APCD1981-SITE-02798)</v>
      </c>
      <c r="E56" s="28" t="s">
        <v>381</v>
      </c>
      <c r="F56" s="24" t="s">
        <v>380</v>
      </c>
      <c r="G56" s="77" t="s">
        <v>43</v>
      </c>
      <c r="H56" s="49">
        <v>262</v>
      </c>
      <c r="I56" s="71">
        <v>20</v>
      </c>
      <c r="J56" s="71">
        <v>16</v>
      </c>
      <c r="K56" s="72" t="str">
        <f>""</f>
        <v/>
      </c>
      <c r="L56" s="72" t="str">
        <f>""</f>
        <v/>
      </c>
      <c r="M56" s="72" t="str">
        <f>""</f>
        <v/>
      </c>
      <c r="N56" s="72" t="str">
        <f>""</f>
        <v/>
      </c>
      <c r="O56" s="72" t="str">
        <f>""</f>
        <v/>
      </c>
      <c r="P56" s="72">
        <v>1</v>
      </c>
      <c r="Q56" s="71" t="s">
        <v>6</v>
      </c>
      <c r="R56" s="71">
        <f t="shared" si="1"/>
        <v>1</v>
      </c>
    </row>
    <row r="57" spans="1:18" ht="17.149999999999999" customHeight="1" x14ac:dyDescent="0.35">
      <c r="A57" s="41" t="s">
        <v>282</v>
      </c>
      <c r="B57" s="22"/>
      <c r="C57" s="22"/>
      <c r="D57" s="28"/>
      <c r="E57" s="22"/>
      <c r="F57" s="22"/>
      <c r="G57" s="41"/>
      <c r="H57" s="68"/>
      <c r="I57" s="69"/>
      <c r="J57" s="69"/>
      <c r="K57" s="69"/>
      <c r="L57" s="69"/>
      <c r="M57" s="69"/>
      <c r="N57" s="69"/>
      <c r="O57" s="69"/>
      <c r="P57" s="69"/>
      <c r="Q57" s="69"/>
      <c r="R57" s="71" t="str">
        <f t="shared" si="1"/>
        <v/>
      </c>
    </row>
    <row r="58" spans="1:18" ht="13" customHeight="1" x14ac:dyDescent="0.35">
      <c r="A58" s="41" t="s">
        <v>283</v>
      </c>
      <c r="B58" s="22"/>
      <c r="C58" s="22"/>
      <c r="D58" s="28"/>
      <c r="E58" s="22"/>
      <c r="F58" s="22"/>
      <c r="G58" s="41"/>
      <c r="H58" s="68"/>
      <c r="I58" s="69"/>
      <c r="J58" s="69"/>
      <c r="K58" s="69"/>
      <c r="L58" s="69"/>
      <c r="M58" s="69"/>
      <c r="N58" s="69"/>
      <c r="O58" s="69"/>
      <c r="P58" s="69"/>
      <c r="Q58" s="69"/>
      <c r="R58" s="71" t="str">
        <f t="shared" si="1"/>
        <v/>
      </c>
    </row>
    <row r="59" spans="1:18" ht="18" customHeight="1" x14ac:dyDescent="0.35">
      <c r="A59" s="41" t="s">
        <v>284</v>
      </c>
      <c r="B59" s="22"/>
      <c r="C59" s="22"/>
      <c r="D59" s="28"/>
      <c r="E59" s="22"/>
      <c r="F59" s="22"/>
      <c r="G59" s="41"/>
      <c r="H59" s="68"/>
      <c r="I59" s="69"/>
      <c r="J59" s="69"/>
      <c r="K59" s="69"/>
      <c r="L59" s="69"/>
      <c r="M59" s="69"/>
      <c r="N59" s="69"/>
      <c r="O59" s="69"/>
      <c r="P59" s="69"/>
      <c r="Q59" s="69"/>
      <c r="R59" s="71" t="str">
        <f t="shared" si="1"/>
        <v/>
      </c>
    </row>
    <row r="60" spans="1:18" ht="16" customHeight="1" x14ac:dyDescent="0.35">
      <c r="A60" s="43">
        <v>18</v>
      </c>
      <c r="B60" s="23" t="s">
        <v>41</v>
      </c>
      <c r="C60" s="28"/>
      <c r="D60" s="28" t="str">
        <f t="shared" si="0"/>
        <v xml:space="preserve">[18A] </v>
      </c>
      <c r="E60" s="28"/>
      <c r="F60" s="24" t="s">
        <v>67</v>
      </c>
      <c r="G60" s="25"/>
      <c r="H60" s="81"/>
      <c r="I60" s="82"/>
      <c r="J60" s="82"/>
      <c r="K60" s="82"/>
      <c r="L60" s="82"/>
      <c r="M60" s="82"/>
      <c r="N60" s="82"/>
      <c r="O60" s="82"/>
      <c r="P60" s="82"/>
      <c r="Q60" s="82"/>
      <c r="R60" s="71" t="str">
        <f t="shared" si="1"/>
        <v/>
      </c>
    </row>
    <row r="61" spans="1:18" ht="13" customHeight="1" x14ac:dyDescent="0.35">
      <c r="A61" s="43">
        <v>18</v>
      </c>
      <c r="B61" s="23" t="s">
        <v>45</v>
      </c>
      <c r="C61" s="28"/>
      <c r="D61" s="28" t="str">
        <f t="shared" si="0"/>
        <v xml:space="preserve">[18B] </v>
      </c>
      <c r="E61" s="28"/>
      <c r="F61" s="24" t="s">
        <v>67</v>
      </c>
      <c r="G61" s="25"/>
      <c r="H61" s="81"/>
      <c r="I61" s="82"/>
      <c r="J61" s="82"/>
      <c r="K61" s="82"/>
      <c r="L61" s="82"/>
      <c r="M61" s="82"/>
      <c r="N61" s="82"/>
      <c r="O61" s="82"/>
      <c r="P61" s="82"/>
      <c r="Q61" s="82"/>
      <c r="R61" s="71" t="str">
        <f t="shared" si="1"/>
        <v/>
      </c>
    </row>
    <row r="62" spans="1:18" ht="17.149999999999999" customHeight="1" x14ac:dyDescent="0.35">
      <c r="A62" s="43">
        <v>18</v>
      </c>
      <c r="B62" s="23" t="s">
        <v>48</v>
      </c>
      <c r="C62" s="28"/>
      <c r="D62" s="28" t="str">
        <f t="shared" si="0"/>
        <v>[18C] Each Pit or Stationary Metal Melting Crucible/Pot Furnace</v>
      </c>
      <c r="E62" s="28" t="s">
        <v>382</v>
      </c>
      <c r="F62" s="24" t="s">
        <v>76</v>
      </c>
      <c r="G62" s="77" t="s">
        <v>43</v>
      </c>
      <c r="H62" s="49">
        <v>451</v>
      </c>
      <c r="I62" s="71">
        <v>20</v>
      </c>
      <c r="J62" s="71">
        <v>16</v>
      </c>
      <c r="K62" s="72" t="str">
        <f>""</f>
        <v/>
      </c>
      <c r="L62" s="72" t="str">
        <f>""</f>
        <v/>
      </c>
      <c r="M62" s="72" t="str">
        <f>""</f>
        <v/>
      </c>
      <c r="N62" s="72" t="str">
        <f>""</f>
        <v/>
      </c>
      <c r="O62" s="72" t="str">
        <f>""</f>
        <v/>
      </c>
      <c r="P62" s="72">
        <v>1</v>
      </c>
      <c r="Q62" s="71" t="s">
        <v>6</v>
      </c>
      <c r="R62" s="71">
        <f t="shared" si="1"/>
        <v>1</v>
      </c>
    </row>
    <row r="63" spans="1:18" ht="18" customHeight="1" x14ac:dyDescent="0.35">
      <c r="A63" s="43">
        <v>18</v>
      </c>
      <c r="B63" s="23" t="s">
        <v>51</v>
      </c>
      <c r="C63" s="28"/>
      <c r="D63" s="28" t="str">
        <f t="shared" si="0"/>
        <v xml:space="preserve">[18D] </v>
      </c>
      <c r="E63" s="28"/>
      <c r="F63" s="24" t="s">
        <v>65</v>
      </c>
      <c r="G63" s="87"/>
      <c r="H63" s="79"/>
      <c r="I63" s="80"/>
      <c r="J63" s="80"/>
      <c r="K63" s="80"/>
      <c r="L63" s="80"/>
      <c r="M63" s="80"/>
      <c r="N63" s="80"/>
      <c r="O63" s="80"/>
      <c r="P63" s="80"/>
      <c r="Q63" s="80"/>
      <c r="R63" s="71" t="str">
        <f t="shared" si="1"/>
        <v/>
      </c>
    </row>
    <row r="64" spans="1:18" ht="18" customHeight="1" x14ac:dyDescent="0.35">
      <c r="A64" s="41" t="s">
        <v>285</v>
      </c>
      <c r="B64" s="22"/>
      <c r="C64" s="22"/>
      <c r="D64" s="28"/>
      <c r="E64" s="22"/>
      <c r="F64" s="22"/>
      <c r="G64" s="41"/>
      <c r="H64" s="68"/>
      <c r="I64" s="69"/>
      <c r="J64" s="69"/>
      <c r="K64" s="69"/>
      <c r="L64" s="69"/>
      <c r="M64" s="69"/>
      <c r="N64" s="69"/>
      <c r="O64" s="69"/>
      <c r="P64" s="69"/>
      <c r="Q64" s="69"/>
      <c r="R64" s="71" t="str">
        <f t="shared" si="1"/>
        <v/>
      </c>
    </row>
    <row r="65" spans="1:18" ht="22" customHeight="1" x14ac:dyDescent="0.35">
      <c r="A65" s="43">
        <v>19</v>
      </c>
      <c r="B65" s="23" t="s">
        <v>41</v>
      </c>
      <c r="C65" s="28"/>
      <c r="D65" s="28" t="str">
        <f t="shared" si="0"/>
        <v>[19A] Each Oil Quenching or Salt Bath Tank</v>
      </c>
      <c r="E65" s="28" t="s">
        <v>383</v>
      </c>
      <c r="F65" s="24" t="s">
        <v>77</v>
      </c>
      <c r="G65" s="78" t="s">
        <v>43</v>
      </c>
      <c r="H65" s="50">
        <v>257</v>
      </c>
      <c r="I65" s="72">
        <v>12</v>
      </c>
      <c r="J65" s="72">
        <v>8</v>
      </c>
      <c r="K65" s="72" t="str">
        <f>""</f>
        <v/>
      </c>
      <c r="L65" s="72" t="str">
        <f>""</f>
        <v/>
      </c>
      <c r="M65" s="72" t="str">
        <f>""</f>
        <v/>
      </c>
      <c r="N65" s="72" t="str">
        <f>""</f>
        <v/>
      </c>
      <c r="O65" s="72" t="str">
        <f>""</f>
        <v/>
      </c>
      <c r="P65" s="72">
        <v>1</v>
      </c>
      <c r="Q65" s="72" t="s">
        <v>267</v>
      </c>
      <c r="R65" s="71" t="str">
        <f t="shared" si="1"/>
        <v/>
      </c>
    </row>
    <row r="66" spans="1:18" ht="12" customHeight="1" x14ac:dyDescent="0.35">
      <c r="A66" s="41" t="s">
        <v>286</v>
      </c>
      <c r="B66" s="22"/>
      <c r="C66" s="22"/>
      <c r="D66" s="28"/>
      <c r="E66" s="22"/>
      <c r="F66" s="22"/>
      <c r="G66" s="41"/>
      <c r="H66" s="68"/>
      <c r="I66" s="69"/>
      <c r="J66" s="69"/>
      <c r="K66" s="69"/>
      <c r="L66" s="69"/>
      <c r="M66" s="69"/>
      <c r="N66" s="69"/>
      <c r="O66" s="69"/>
      <c r="P66" s="69"/>
      <c r="Q66" s="69"/>
      <c r="R66" s="71" t="str">
        <f t="shared" si="1"/>
        <v/>
      </c>
    </row>
    <row r="67" spans="1:18" ht="23.15" customHeight="1" x14ac:dyDescent="0.35">
      <c r="A67" s="41"/>
      <c r="B67" s="26"/>
      <c r="C67" s="22"/>
      <c r="D67" s="28"/>
      <c r="E67" s="22"/>
      <c r="F67" s="88" t="s">
        <v>287</v>
      </c>
      <c r="G67" s="41"/>
      <c r="H67" s="68"/>
      <c r="I67" s="69"/>
      <c r="J67" s="69"/>
      <c r="K67" s="69"/>
      <c r="L67" s="69"/>
      <c r="M67" s="69"/>
      <c r="N67" s="69"/>
      <c r="O67" s="69"/>
      <c r="P67" s="69"/>
      <c r="Q67" s="69"/>
      <c r="R67" s="71" t="str">
        <f t="shared" si="1"/>
        <v/>
      </c>
    </row>
    <row r="68" spans="1:18" ht="23.15" customHeight="1" x14ac:dyDescent="0.35">
      <c r="A68" s="43">
        <v>20</v>
      </c>
      <c r="B68" s="23" t="s">
        <v>41</v>
      </c>
      <c r="C68" s="28"/>
      <c r="D68" s="28" t="str">
        <f t="shared" si="0"/>
        <v>[20A] Each Aircraft Propulsion Turbine, Turboshaft, Turbojet or Turbofan Engine Test Cell or Stand</v>
      </c>
      <c r="E68" s="24" t="s">
        <v>384</v>
      </c>
      <c r="F68" s="24" t="s">
        <v>384</v>
      </c>
      <c r="G68" s="78" t="s">
        <v>43</v>
      </c>
      <c r="H68" s="50">
        <v>433</v>
      </c>
      <c r="I68" s="72">
        <v>20</v>
      </c>
      <c r="J68" s="72">
        <v>16</v>
      </c>
      <c r="K68" s="72">
        <v>8</v>
      </c>
      <c r="L68" s="72" t="str">
        <f>""</f>
        <v/>
      </c>
      <c r="M68" s="72" t="str">
        <f>""</f>
        <v/>
      </c>
      <c r="N68" s="72" t="str">
        <f>""</f>
        <v/>
      </c>
      <c r="O68" s="72" t="str">
        <f>""</f>
        <v/>
      </c>
      <c r="P68" s="72">
        <v>1</v>
      </c>
      <c r="Q68" s="72" t="s">
        <v>6</v>
      </c>
      <c r="R68" s="71">
        <f t="shared" si="1"/>
        <v>1</v>
      </c>
    </row>
    <row r="69" spans="1:18" ht="23.15" customHeight="1" x14ac:dyDescent="0.35">
      <c r="A69" s="43">
        <v>20</v>
      </c>
      <c r="B69" s="23" t="s">
        <v>45</v>
      </c>
      <c r="C69" s="28"/>
      <c r="D69" s="28" t="str">
        <f t="shared" si="0"/>
        <v>[20B] Each Aircraft Propulsion Test Cell or Stand at a facility where more than one such unit is located</v>
      </c>
      <c r="E69" s="24" t="s">
        <v>78</v>
      </c>
      <c r="F69" s="24" t="s">
        <v>78</v>
      </c>
      <c r="G69" s="78" t="s">
        <v>43</v>
      </c>
      <c r="H69" s="50">
        <v>235</v>
      </c>
      <c r="I69" s="72">
        <v>20</v>
      </c>
      <c r="J69" s="72">
        <v>16</v>
      </c>
      <c r="K69" s="72">
        <v>8</v>
      </c>
      <c r="L69" s="72" t="str">
        <f>""</f>
        <v/>
      </c>
      <c r="M69" s="72" t="str">
        <f>""</f>
        <v/>
      </c>
      <c r="N69" s="72" t="str">
        <f>""</f>
        <v/>
      </c>
      <c r="O69" s="72" t="str">
        <f>""</f>
        <v/>
      </c>
      <c r="P69" s="72">
        <v>1</v>
      </c>
      <c r="Q69" s="72" t="s">
        <v>6</v>
      </c>
      <c r="R69" s="71">
        <f t="shared" si="1"/>
        <v>1</v>
      </c>
    </row>
    <row r="70" spans="1:18" ht="15" customHeight="1" x14ac:dyDescent="0.35">
      <c r="A70" s="43">
        <v>20</v>
      </c>
      <c r="B70" s="23" t="s">
        <v>48</v>
      </c>
      <c r="C70" s="28"/>
      <c r="D70" s="28" t="str">
        <f t="shared" ref="D70:D133" si="2">_xlfn.CONCAT("[",A70,B70,"]"," ",E70)</f>
        <v>[20C] Each Non-Aircraft Turbine Test Cell or Stand</v>
      </c>
      <c r="E70" s="24" t="s">
        <v>79</v>
      </c>
      <c r="F70" s="24" t="s">
        <v>79</v>
      </c>
      <c r="G70" s="77" t="s">
        <v>43</v>
      </c>
      <c r="H70" s="49">
        <v>175</v>
      </c>
      <c r="I70" s="72">
        <v>20</v>
      </c>
      <c r="J70" s="71">
        <v>16</v>
      </c>
      <c r="K70" s="71">
        <v>8</v>
      </c>
      <c r="L70" s="72" t="str">
        <f>""</f>
        <v/>
      </c>
      <c r="M70" s="72" t="str">
        <f>""</f>
        <v/>
      </c>
      <c r="N70" s="72" t="str">
        <f>""</f>
        <v/>
      </c>
      <c r="O70" s="72" t="str">
        <f>""</f>
        <v/>
      </c>
      <c r="P70" s="72">
        <v>1</v>
      </c>
      <c r="Q70" s="71" t="s">
        <v>6</v>
      </c>
      <c r="R70" s="71">
        <f t="shared" ref="R70:R133" si="3">IF(Q70="Yes", 1, "")</f>
        <v>1</v>
      </c>
    </row>
    <row r="71" spans="1:18" ht="12" customHeight="1" x14ac:dyDescent="0.35">
      <c r="A71" s="41"/>
      <c r="B71" s="26"/>
      <c r="C71" s="22"/>
      <c r="D71" s="28"/>
      <c r="E71" s="22"/>
      <c r="F71" s="88" t="s">
        <v>288</v>
      </c>
      <c r="G71" s="41"/>
      <c r="H71" s="68"/>
      <c r="I71" s="69"/>
      <c r="J71" s="69"/>
      <c r="K71" s="69"/>
      <c r="L71" s="69"/>
      <c r="M71" s="69"/>
      <c r="N71" s="69"/>
      <c r="O71" s="69"/>
      <c r="P71" s="69"/>
      <c r="Q71" s="69"/>
      <c r="R71" s="71" t="str">
        <f t="shared" si="3"/>
        <v/>
      </c>
    </row>
    <row r="72" spans="1:18" ht="23.15" customHeight="1" x14ac:dyDescent="0.35">
      <c r="A72" s="43">
        <v>20</v>
      </c>
      <c r="B72" s="23" t="s">
        <v>51</v>
      </c>
      <c r="C72" s="28"/>
      <c r="D72" s="28" t="str">
        <f t="shared" si="2"/>
        <v>[20D] Each Non-Aircraft Turbine Engine 1 MM BTU/HR up to but not including 50 MM BTU/HR input</v>
      </c>
      <c r="E72" s="24" t="s">
        <v>80</v>
      </c>
      <c r="F72" s="24" t="s">
        <v>80</v>
      </c>
      <c r="G72" s="78" t="s">
        <v>43</v>
      </c>
      <c r="H72" s="50">
        <v>1176</v>
      </c>
      <c r="I72" s="72">
        <v>24</v>
      </c>
      <c r="J72" s="72">
        <v>20</v>
      </c>
      <c r="K72" s="72">
        <v>8</v>
      </c>
      <c r="L72" s="72" t="str">
        <f>""</f>
        <v/>
      </c>
      <c r="M72" s="72" t="str">
        <f>""</f>
        <v/>
      </c>
      <c r="N72" s="72" t="str">
        <f>""</f>
        <v/>
      </c>
      <c r="O72" s="72" t="str">
        <f>""</f>
        <v/>
      </c>
      <c r="P72" s="72">
        <v>1</v>
      </c>
      <c r="Q72" s="72" t="s">
        <v>6</v>
      </c>
      <c r="R72" s="71">
        <f t="shared" si="3"/>
        <v>1</v>
      </c>
    </row>
    <row r="73" spans="1:18" ht="23.15" customHeight="1" x14ac:dyDescent="0.35">
      <c r="A73" s="43">
        <v>20</v>
      </c>
      <c r="B73" s="23" t="s">
        <v>66</v>
      </c>
      <c r="C73" s="28"/>
      <c r="D73" s="28" t="str">
        <f t="shared" si="2"/>
        <v>[20E] Each Non-Aircraft Turbine Engine 50 MM BTU/HR up to but not including 250 MM BTU/HR input</v>
      </c>
      <c r="E73" s="24" t="s">
        <v>81</v>
      </c>
      <c r="F73" s="24" t="s">
        <v>81</v>
      </c>
      <c r="G73" s="78" t="s">
        <v>43</v>
      </c>
      <c r="H73" s="50">
        <v>1477</v>
      </c>
      <c r="I73" s="72">
        <v>24</v>
      </c>
      <c r="J73" s="72">
        <v>20</v>
      </c>
      <c r="K73" s="72">
        <v>8</v>
      </c>
      <c r="L73" s="72" t="str">
        <f>""</f>
        <v/>
      </c>
      <c r="M73" s="72" t="str">
        <f>""</f>
        <v/>
      </c>
      <c r="N73" s="72" t="str">
        <f>""</f>
        <v/>
      </c>
      <c r="O73" s="72" t="str">
        <f>""</f>
        <v/>
      </c>
      <c r="P73" s="72">
        <v>1</v>
      </c>
      <c r="Q73" s="72" t="s">
        <v>6</v>
      </c>
      <c r="R73" s="71">
        <f t="shared" si="3"/>
        <v>1</v>
      </c>
    </row>
    <row r="74" spans="1:18" ht="17.149999999999999" customHeight="1" x14ac:dyDescent="0.35">
      <c r="A74" s="43">
        <v>20</v>
      </c>
      <c r="B74" s="23" t="s">
        <v>68</v>
      </c>
      <c r="C74" s="28"/>
      <c r="D74" s="28" t="str">
        <f t="shared" si="2"/>
        <v>[20F] Each Non-Aircraft Turbine Engine 250 MM BTU/HR or greater input</v>
      </c>
      <c r="E74" s="24" t="s">
        <v>82</v>
      </c>
      <c r="F74" s="24" t="s">
        <v>82</v>
      </c>
      <c r="G74" s="77" t="s">
        <v>43</v>
      </c>
      <c r="H74" s="49">
        <v>4208</v>
      </c>
      <c r="I74" s="71">
        <v>100</v>
      </c>
      <c r="J74" s="71">
        <v>30</v>
      </c>
      <c r="K74" s="71">
        <v>40</v>
      </c>
      <c r="L74" s="72" t="str">
        <f>""</f>
        <v/>
      </c>
      <c r="M74" s="72" t="str">
        <f>""</f>
        <v/>
      </c>
      <c r="N74" s="72" t="str">
        <f>""</f>
        <v/>
      </c>
      <c r="O74" s="72" t="str">
        <f>""</f>
        <v/>
      </c>
      <c r="P74" s="72">
        <v>30</v>
      </c>
      <c r="Q74" s="71" t="s">
        <v>6</v>
      </c>
      <c r="R74" s="71">
        <f t="shared" si="3"/>
        <v>1</v>
      </c>
    </row>
    <row r="75" spans="1:18" ht="13" customHeight="1" x14ac:dyDescent="0.35">
      <c r="A75" s="43">
        <v>20</v>
      </c>
      <c r="B75" s="23" t="s">
        <v>70</v>
      </c>
      <c r="C75" s="28"/>
      <c r="D75" s="28" t="str">
        <f t="shared" si="2"/>
        <v>[20G] Each Unit used solely for Peak Load Electric Generation</v>
      </c>
      <c r="E75" s="24" t="s">
        <v>83</v>
      </c>
      <c r="F75" s="24" t="s">
        <v>83</v>
      </c>
      <c r="G75" s="77" t="s">
        <v>43</v>
      </c>
      <c r="H75" s="49">
        <v>409</v>
      </c>
      <c r="I75" s="72">
        <v>24</v>
      </c>
      <c r="J75" s="72">
        <v>20</v>
      </c>
      <c r="K75" s="72">
        <v>8</v>
      </c>
      <c r="L75" s="72" t="str">
        <f>""</f>
        <v/>
      </c>
      <c r="M75" s="72" t="str">
        <f>""</f>
        <v/>
      </c>
      <c r="N75" s="72" t="str">
        <f>""</f>
        <v/>
      </c>
      <c r="O75" s="72" t="str">
        <f>""</f>
        <v/>
      </c>
      <c r="P75" s="72">
        <v>1</v>
      </c>
      <c r="Q75" s="71" t="s">
        <v>6</v>
      </c>
      <c r="R75" s="71">
        <f t="shared" si="3"/>
        <v>1</v>
      </c>
    </row>
    <row r="76" spans="1:18" ht="17.149999999999999" customHeight="1" x14ac:dyDescent="0.35">
      <c r="A76" s="43">
        <v>20</v>
      </c>
      <c r="B76" s="23" t="s">
        <v>71</v>
      </c>
      <c r="C76" s="28"/>
      <c r="D76" s="28" t="str">
        <f t="shared" si="2"/>
        <v>[20H] Each Standby Gas Turbine used for Emergency Power Generation</v>
      </c>
      <c r="E76" s="24" t="s">
        <v>84</v>
      </c>
      <c r="F76" s="24" t="s">
        <v>84</v>
      </c>
      <c r="G76" s="77" t="s">
        <v>43</v>
      </c>
      <c r="H76" s="49">
        <v>286</v>
      </c>
      <c r="I76" s="72">
        <v>24</v>
      </c>
      <c r="J76" s="72">
        <v>20</v>
      </c>
      <c r="K76" s="72">
        <v>8</v>
      </c>
      <c r="L76" s="72" t="str">
        <f>""</f>
        <v/>
      </c>
      <c r="M76" s="72" t="str">
        <f>""</f>
        <v/>
      </c>
      <c r="N76" s="72" t="str">
        <f>""</f>
        <v/>
      </c>
      <c r="O76" s="72" t="str">
        <f>""</f>
        <v/>
      </c>
      <c r="P76" s="72">
        <v>1</v>
      </c>
      <c r="Q76" s="71" t="s">
        <v>6</v>
      </c>
      <c r="R76" s="71">
        <f t="shared" si="3"/>
        <v>1</v>
      </c>
    </row>
    <row r="77" spans="1:18" ht="11.15" customHeight="1" x14ac:dyDescent="0.35">
      <c r="A77" s="41" t="s">
        <v>289</v>
      </c>
      <c r="B77" s="22"/>
      <c r="C77" s="22"/>
      <c r="D77" s="28"/>
      <c r="E77" s="22"/>
      <c r="F77" s="22"/>
      <c r="G77" s="41"/>
      <c r="H77" s="68"/>
      <c r="I77" s="69"/>
      <c r="J77" s="69"/>
      <c r="K77" s="69"/>
      <c r="L77" s="69"/>
      <c r="M77" s="69"/>
      <c r="N77" s="69"/>
      <c r="O77" s="69"/>
      <c r="P77" s="69"/>
      <c r="Q77" s="69"/>
      <c r="R77" s="71" t="str">
        <f t="shared" si="3"/>
        <v/>
      </c>
    </row>
    <row r="78" spans="1:18" ht="15" customHeight="1" x14ac:dyDescent="0.35">
      <c r="A78" s="43">
        <v>21</v>
      </c>
      <c r="B78" s="23" t="s">
        <v>41</v>
      </c>
      <c r="C78" s="28"/>
      <c r="D78" s="28" t="str">
        <f t="shared" si="2"/>
        <v>[21A] Each Paper or Wood Shredder or Hammermill Grinder</v>
      </c>
      <c r="E78" s="24" t="s">
        <v>85</v>
      </c>
      <c r="F78" s="24" t="s">
        <v>85</v>
      </c>
      <c r="G78" s="77" t="s">
        <v>43</v>
      </c>
      <c r="H78" s="49">
        <v>367</v>
      </c>
      <c r="I78" s="71">
        <v>16</v>
      </c>
      <c r="J78" s="71">
        <v>12</v>
      </c>
      <c r="K78" s="71" t="str">
        <f>""</f>
        <v/>
      </c>
      <c r="L78" s="72" t="str">
        <f>""</f>
        <v/>
      </c>
      <c r="M78" s="72" t="str">
        <f>""</f>
        <v/>
      </c>
      <c r="N78" s="72" t="str">
        <f>""</f>
        <v/>
      </c>
      <c r="O78" s="72" t="str">
        <f>""</f>
        <v/>
      </c>
      <c r="P78" s="72">
        <v>1</v>
      </c>
      <c r="Q78" s="71" t="s">
        <v>267</v>
      </c>
      <c r="R78" s="71" t="str">
        <f t="shared" si="3"/>
        <v/>
      </c>
    </row>
    <row r="79" spans="1:18" ht="30.75" customHeight="1" x14ac:dyDescent="0.3">
      <c r="A79" s="43">
        <v>21</v>
      </c>
      <c r="B79" s="28" t="s">
        <v>72</v>
      </c>
      <c r="C79" s="115"/>
      <c r="D79" s="28" t="str">
        <f t="shared" si="2"/>
        <v>[21W] Each Paper Shredder with a maximum throughput capacity of greater
than 600 pounds per hour, Registered Under Rule 12</v>
      </c>
      <c r="E79" s="137" t="s">
        <v>290</v>
      </c>
      <c r="F79" s="89" t="s">
        <v>290</v>
      </c>
      <c r="G79" s="90">
        <v>809</v>
      </c>
      <c r="H79" s="49">
        <v>396</v>
      </c>
      <c r="I79" s="71" t="s">
        <v>391</v>
      </c>
      <c r="J79" s="71">
        <f>ROUNDDOWN(G79/$U$9, 1)</f>
        <v>2.9</v>
      </c>
      <c r="K79" s="71" t="str">
        <f>""</f>
        <v/>
      </c>
      <c r="L79" s="72" t="str">
        <f>""</f>
        <v/>
      </c>
      <c r="M79" s="72" t="str">
        <f>""</f>
        <v/>
      </c>
      <c r="N79" s="72" t="str">
        <f>""</f>
        <v/>
      </c>
      <c r="O79" s="72" t="str">
        <f>""</f>
        <v/>
      </c>
      <c r="P79" s="72">
        <v>1</v>
      </c>
      <c r="Q79" s="71" t="s">
        <v>267</v>
      </c>
      <c r="R79" s="71" t="str">
        <f t="shared" si="3"/>
        <v/>
      </c>
    </row>
    <row r="80" spans="1:18" ht="12" customHeight="1" x14ac:dyDescent="0.35">
      <c r="A80" s="41" t="s">
        <v>291</v>
      </c>
      <c r="B80" s="22"/>
      <c r="C80" s="22"/>
      <c r="D80" s="28"/>
      <c r="E80" s="22"/>
      <c r="F80" s="22"/>
      <c r="G80" s="41"/>
      <c r="H80" s="68"/>
      <c r="I80" s="69"/>
      <c r="J80" s="69"/>
      <c r="K80" s="69"/>
      <c r="L80" s="69"/>
      <c r="M80" s="69"/>
      <c r="N80" s="69"/>
      <c r="O80" s="69"/>
      <c r="P80" s="69"/>
      <c r="Q80" s="69"/>
      <c r="R80" s="71" t="str">
        <f t="shared" si="3"/>
        <v/>
      </c>
    </row>
    <row r="81" spans="1:18" ht="12" customHeight="1" x14ac:dyDescent="0.35">
      <c r="A81" s="43">
        <v>22</v>
      </c>
      <c r="B81" s="23" t="s">
        <v>41</v>
      </c>
      <c r="C81" s="28"/>
      <c r="D81" s="28" t="str">
        <f t="shared" si="2"/>
        <v>[22A] Each Feed, Grain or Kelp Receiving System (includes Silos)</v>
      </c>
      <c r="E81" s="24" t="s">
        <v>423</v>
      </c>
      <c r="F81" s="24" t="s">
        <v>86</v>
      </c>
      <c r="G81" s="77" t="s">
        <v>43</v>
      </c>
      <c r="H81" s="49">
        <v>531</v>
      </c>
      <c r="I81" s="71">
        <v>16</v>
      </c>
      <c r="J81" s="71">
        <v>12</v>
      </c>
      <c r="K81" s="71" t="str">
        <f>""</f>
        <v/>
      </c>
      <c r="L81" s="72" t="str">
        <f>""</f>
        <v/>
      </c>
      <c r="M81" s="72" t="str">
        <f>""</f>
        <v/>
      </c>
      <c r="N81" s="72" t="str">
        <f>""</f>
        <v/>
      </c>
      <c r="O81" s="72" t="str">
        <f>""</f>
        <v/>
      </c>
      <c r="P81" s="72">
        <v>1</v>
      </c>
      <c r="Q81" s="71" t="s">
        <v>6</v>
      </c>
      <c r="R81" s="71">
        <f t="shared" si="3"/>
        <v>1</v>
      </c>
    </row>
    <row r="82" spans="1:18" ht="11.15" customHeight="1" x14ac:dyDescent="0.35">
      <c r="A82" s="43">
        <v>22</v>
      </c>
      <c r="B82" s="23" t="s">
        <v>45</v>
      </c>
      <c r="C82" s="28"/>
      <c r="D82" s="28" t="str">
        <f t="shared" si="2"/>
        <v>[22B] Each Feed, Grain or Kelp Grinder, Cracker, or Roll Mill</v>
      </c>
      <c r="E82" s="24" t="s">
        <v>424</v>
      </c>
      <c r="F82" s="24" t="s">
        <v>87</v>
      </c>
      <c r="G82" s="77" t="s">
        <v>43</v>
      </c>
      <c r="H82" s="49">
        <v>494</v>
      </c>
      <c r="I82" s="71">
        <v>16</v>
      </c>
      <c r="J82" s="71">
        <v>12</v>
      </c>
      <c r="K82" s="71" t="str">
        <f>""</f>
        <v/>
      </c>
      <c r="L82" s="72" t="str">
        <f>""</f>
        <v/>
      </c>
      <c r="M82" s="72" t="str">
        <f>""</f>
        <v/>
      </c>
      <c r="N82" s="72" t="str">
        <f>""</f>
        <v/>
      </c>
      <c r="O82" s="72" t="str">
        <f>""</f>
        <v/>
      </c>
      <c r="P82" s="72">
        <v>1</v>
      </c>
      <c r="Q82" s="71" t="s">
        <v>6</v>
      </c>
      <c r="R82" s="71">
        <f t="shared" si="3"/>
        <v>1</v>
      </c>
    </row>
    <row r="83" spans="1:18" ht="23.15" customHeight="1" x14ac:dyDescent="0.35">
      <c r="A83" s="43">
        <v>22</v>
      </c>
      <c r="B83" s="23" t="s">
        <v>48</v>
      </c>
      <c r="C83" s="28"/>
      <c r="D83" s="28" t="str">
        <f t="shared" si="2"/>
        <v>[22C] Each Feed, Grain or Kelp Shaker Stack, Screen Set, Pelletizer System, Grain Cleaner, or Hammermill</v>
      </c>
      <c r="E83" s="24" t="s">
        <v>425</v>
      </c>
      <c r="F83" s="24" t="s">
        <v>88</v>
      </c>
      <c r="G83" s="78" t="s">
        <v>43</v>
      </c>
      <c r="H83" s="50">
        <v>526</v>
      </c>
      <c r="I83" s="71">
        <v>16</v>
      </c>
      <c r="J83" s="71">
        <v>12</v>
      </c>
      <c r="K83" s="71" t="str">
        <f>""</f>
        <v/>
      </c>
      <c r="L83" s="72" t="str">
        <f>""</f>
        <v/>
      </c>
      <c r="M83" s="72" t="str">
        <f>""</f>
        <v/>
      </c>
      <c r="N83" s="72" t="str">
        <f>""</f>
        <v/>
      </c>
      <c r="O83" s="72" t="str">
        <f>""</f>
        <v/>
      </c>
      <c r="P83" s="72">
        <v>1</v>
      </c>
      <c r="Q83" s="72" t="s">
        <v>6</v>
      </c>
      <c r="R83" s="71">
        <f t="shared" si="3"/>
        <v>1</v>
      </c>
    </row>
    <row r="84" spans="1:18" ht="12" customHeight="1" x14ac:dyDescent="0.35">
      <c r="A84" s="43">
        <v>22</v>
      </c>
      <c r="B84" s="23" t="s">
        <v>51</v>
      </c>
      <c r="C84" s="28"/>
      <c r="D84" s="28" t="str">
        <f t="shared" si="2"/>
        <v>[22D] Each Feed, Grain or Kelp Mixer System</v>
      </c>
      <c r="E84" s="24" t="s">
        <v>426</v>
      </c>
      <c r="F84" s="24" t="s">
        <v>89</v>
      </c>
      <c r="G84" s="77" t="s">
        <v>43</v>
      </c>
      <c r="H84" s="49">
        <v>1130</v>
      </c>
      <c r="I84" s="71">
        <v>16</v>
      </c>
      <c r="J84" s="71">
        <v>12</v>
      </c>
      <c r="K84" s="71" t="str">
        <f>""</f>
        <v/>
      </c>
      <c r="L84" s="72" t="str">
        <f>""</f>
        <v/>
      </c>
      <c r="M84" s="72" t="str">
        <f>""</f>
        <v/>
      </c>
      <c r="N84" s="72" t="str">
        <f>""</f>
        <v/>
      </c>
      <c r="O84" s="72" t="str">
        <f>""</f>
        <v/>
      </c>
      <c r="P84" s="72">
        <v>1</v>
      </c>
      <c r="Q84" s="71" t="s">
        <v>6</v>
      </c>
      <c r="R84" s="71">
        <f t="shared" si="3"/>
        <v>1</v>
      </c>
    </row>
    <row r="85" spans="1:18" ht="11.15" customHeight="1" x14ac:dyDescent="0.35">
      <c r="A85" s="43">
        <v>22</v>
      </c>
      <c r="B85" s="23" t="s">
        <v>66</v>
      </c>
      <c r="C85" s="28"/>
      <c r="D85" s="28" t="str">
        <f t="shared" si="2"/>
        <v>[22E] Each Feed, Grain or Kelp Truck or Rail Loading System</v>
      </c>
      <c r="E85" s="24" t="s">
        <v>427</v>
      </c>
      <c r="F85" s="24" t="s">
        <v>90</v>
      </c>
      <c r="G85" s="77" t="s">
        <v>43</v>
      </c>
      <c r="H85" s="49">
        <v>555</v>
      </c>
      <c r="I85" s="71">
        <v>16</v>
      </c>
      <c r="J85" s="71">
        <v>12</v>
      </c>
      <c r="K85" s="71" t="str">
        <f>""</f>
        <v/>
      </c>
      <c r="L85" s="72" t="str">
        <f>""</f>
        <v/>
      </c>
      <c r="M85" s="72" t="str">
        <f>""</f>
        <v/>
      </c>
      <c r="N85" s="72" t="str">
        <f>""</f>
        <v/>
      </c>
      <c r="O85" s="72" t="str">
        <f>""</f>
        <v/>
      </c>
      <c r="P85" s="72">
        <v>1</v>
      </c>
      <c r="Q85" s="71" t="s">
        <v>6</v>
      </c>
      <c r="R85" s="71">
        <f t="shared" si="3"/>
        <v>1</v>
      </c>
    </row>
    <row r="86" spans="1:18" ht="23.15" customHeight="1" x14ac:dyDescent="0.35">
      <c r="A86" s="43">
        <v>22</v>
      </c>
      <c r="B86" s="23" t="s">
        <v>68</v>
      </c>
      <c r="C86" s="28"/>
      <c r="D86" s="28"/>
      <c r="E86" s="24"/>
      <c r="F86" s="24" t="s">
        <v>273</v>
      </c>
      <c r="G86" s="78"/>
      <c r="H86" s="86"/>
      <c r="I86" s="84"/>
      <c r="J86" s="84"/>
      <c r="K86" s="84"/>
      <c r="L86" s="84"/>
      <c r="M86" s="84"/>
      <c r="N86" s="84"/>
      <c r="O86" s="84"/>
      <c r="P86" s="84"/>
      <c r="Q86" s="84"/>
      <c r="R86" s="71" t="str">
        <f t="shared" si="3"/>
        <v/>
      </c>
    </row>
    <row r="87" spans="1:18" ht="29.15" customHeight="1" x14ac:dyDescent="0.35">
      <c r="A87" s="88" t="s">
        <v>292</v>
      </c>
      <c r="B87" s="22"/>
      <c r="C87" s="22"/>
      <c r="D87" s="28"/>
      <c r="E87" s="22"/>
      <c r="F87" s="22"/>
      <c r="G87" s="41"/>
      <c r="H87" s="68"/>
      <c r="I87" s="69"/>
      <c r="J87" s="69"/>
      <c r="K87" s="69"/>
      <c r="L87" s="69"/>
      <c r="M87" s="69"/>
      <c r="N87" s="69"/>
      <c r="O87" s="69"/>
      <c r="P87" s="69"/>
      <c r="Q87" s="69"/>
      <c r="R87" s="71" t="str">
        <f t="shared" si="3"/>
        <v/>
      </c>
    </row>
    <row r="88" spans="1:18" ht="24" customHeight="1" x14ac:dyDescent="0.35">
      <c r="A88" s="43">
        <v>23</v>
      </c>
      <c r="B88" s="23" t="s">
        <v>41</v>
      </c>
      <c r="C88" s="28"/>
      <c r="D88" s="28" t="str">
        <f t="shared" si="2"/>
        <v>[23A] Each Bulk Terminal Grain and Dry Chemical Receiving System (Railroad, Ship and Truck Unloading</v>
      </c>
      <c r="E88" s="24" t="s">
        <v>428</v>
      </c>
      <c r="F88" s="24" t="s">
        <v>91</v>
      </c>
      <c r="G88" s="78" t="s">
        <v>43</v>
      </c>
      <c r="H88" s="50">
        <v>631</v>
      </c>
      <c r="I88" s="71">
        <v>16</v>
      </c>
      <c r="J88" s="71">
        <v>12</v>
      </c>
      <c r="K88" s="71" t="str">
        <f>""</f>
        <v/>
      </c>
      <c r="L88" s="72" t="str">
        <f>""</f>
        <v/>
      </c>
      <c r="M88" s="72" t="str">
        <f>""</f>
        <v/>
      </c>
      <c r="N88" s="72" t="str">
        <f>""</f>
        <v/>
      </c>
      <c r="O88" s="72" t="str">
        <f>""</f>
        <v/>
      </c>
      <c r="P88" s="72">
        <v>1</v>
      </c>
      <c r="Q88" s="72" t="s">
        <v>267</v>
      </c>
      <c r="R88" s="71" t="str">
        <f t="shared" si="3"/>
        <v/>
      </c>
    </row>
    <row r="89" spans="1:18" ht="16" customHeight="1" x14ac:dyDescent="0.35">
      <c r="A89" s="43">
        <v>23</v>
      </c>
      <c r="B89" s="23" t="s">
        <v>45</v>
      </c>
      <c r="C89" s="28"/>
      <c r="D89" s="28" t="str">
        <f t="shared" si="2"/>
        <v>[23B] Each Bulk Terminal Grain and Dry Chemical Storage Silo System</v>
      </c>
      <c r="E89" s="24" t="s">
        <v>429</v>
      </c>
      <c r="F89" s="24" t="s">
        <v>92</v>
      </c>
      <c r="G89" s="47">
        <v>2239</v>
      </c>
      <c r="H89" s="49">
        <v>358</v>
      </c>
      <c r="I89" s="71" t="s">
        <v>391</v>
      </c>
      <c r="J89" s="71">
        <f>ROUNDDOWN(G89/$U$9, 1)</f>
        <v>8.1</v>
      </c>
      <c r="K89" s="71" t="str">
        <f>""</f>
        <v/>
      </c>
      <c r="L89" s="72" t="str">
        <f>""</f>
        <v/>
      </c>
      <c r="M89" s="72" t="str">
        <f>""</f>
        <v/>
      </c>
      <c r="N89" s="72" t="str">
        <f>""</f>
        <v/>
      </c>
      <c r="O89" s="72" t="str">
        <f>""</f>
        <v/>
      </c>
      <c r="P89" s="72">
        <v>1</v>
      </c>
      <c r="Q89" s="71" t="s">
        <v>267</v>
      </c>
      <c r="R89" s="71" t="str">
        <f t="shared" si="3"/>
        <v/>
      </c>
    </row>
    <row r="90" spans="1:18" ht="16" customHeight="1" x14ac:dyDescent="0.35">
      <c r="A90" s="43">
        <v>23</v>
      </c>
      <c r="B90" s="23" t="s">
        <v>48</v>
      </c>
      <c r="C90" s="28"/>
      <c r="D90" s="28" t="str">
        <f t="shared" si="2"/>
        <v>[23C] Each Bulk Terminal Grain and Dry Chemical Loadout Station System</v>
      </c>
      <c r="E90" s="24" t="s">
        <v>430</v>
      </c>
      <c r="F90" s="24" t="s">
        <v>93</v>
      </c>
      <c r="G90" s="77" t="s">
        <v>43</v>
      </c>
      <c r="H90" s="49">
        <v>384</v>
      </c>
      <c r="I90" s="71">
        <v>16</v>
      </c>
      <c r="J90" s="71">
        <v>12</v>
      </c>
      <c r="K90" s="71" t="str">
        <f>""</f>
        <v/>
      </c>
      <c r="L90" s="72" t="str">
        <f>""</f>
        <v/>
      </c>
      <c r="M90" s="72" t="str">
        <f>""</f>
        <v/>
      </c>
      <c r="N90" s="72" t="str">
        <f>""</f>
        <v/>
      </c>
      <c r="O90" s="72" t="str">
        <f>""</f>
        <v/>
      </c>
      <c r="P90" s="72">
        <v>1</v>
      </c>
      <c r="Q90" s="71" t="s">
        <v>267</v>
      </c>
      <c r="R90" s="71" t="str">
        <f t="shared" si="3"/>
        <v/>
      </c>
    </row>
    <row r="91" spans="1:18" ht="16" customHeight="1" x14ac:dyDescent="0.35">
      <c r="A91" s="43">
        <v>23</v>
      </c>
      <c r="B91" s="23" t="s">
        <v>51</v>
      </c>
      <c r="C91" s="28"/>
      <c r="D91" s="28" t="str">
        <f t="shared" si="2"/>
        <v>[23D] Each Bulk Terminal Grain and Dry Chemical Belt Transfer Station</v>
      </c>
      <c r="E91" s="24" t="s">
        <v>431</v>
      </c>
      <c r="F91" s="24" t="s">
        <v>94</v>
      </c>
      <c r="G91" s="77" t="s">
        <v>43</v>
      </c>
      <c r="H91" s="49">
        <v>384</v>
      </c>
      <c r="I91" s="71">
        <v>16</v>
      </c>
      <c r="J91" s="71">
        <v>12</v>
      </c>
      <c r="K91" s="71" t="str">
        <f>""</f>
        <v/>
      </c>
      <c r="L91" s="72" t="str">
        <f>""</f>
        <v/>
      </c>
      <c r="M91" s="72" t="str">
        <f>""</f>
        <v/>
      </c>
      <c r="N91" s="72" t="str">
        <f>""</f>
        <v/>
      </c>
      <c r="O91" s="72" t="str">
        <f>""</f>
        <v/>
      </c>
      <c r="P91" s="72">
        <v>1</v>
      </c>
      <c r="Q91" s="71" t="s">
        <v>267</v>
      </c>
      <c r="R91" s="71" t="str">
        <f t="shared" si="3"/>
        <v/>
      </c>
    </row>
    <row r="92" spans="1:18" ht="16" customHeight="1" x14ac:dyDescent="0.35">
      <c r="A92" s="43">
        <v>23</v>
      </c>
      <c r="B92" s="28" t="s">
        <v>72</v>
      </c>
      <c r="C92" s="28"/>
      <c r="D92" s="28" t="str">
        <f t="shared" si="2"/>
        <v xml:space="preserve">[23W] Each Grain Silo at beer breweries producing less than 100,000
barrels (3.1 million gallons) per year, Registered Under Rule 12 </v>
      </c>
      <c r="E92" s="27" t="s">
        <v>95</v>
      </c>
      <c r="F92" s="27" t="s">
        <v>95</v>
      </c>
      <c r="G92" s="55">
        <v>809</v>
      </c>
      <c r="H92" s="49">
        <v>372</v>
      </c>
      <c r="I92" s="71" t="s">
        <v>391</v>
      </c>
      <c r="J92" s="71">
        <f>ROUNDDOWN(G92/$U$9, 1)</f>
        <v>2.9</v>
      </c>
      <c r="K92" s="71" t="str">
        <f>""</f>
        <v/>
      </c>
      <c r="L92" s="72" t="str">
        <f>""</f>
        <v/>
      </c>
      <c r="M92" s="72" t="str">
        <f>""</f>
        <v/>
      </c>
      <c r="N92" s="72" t="str">
        <f>""</f>
        <v/>
      </c>
      <c r="O92" s="72" t="str">
        <f>""</f>
        <v/>
      </c>
      <c r="P92" s="72">
        <v>1</v>
      </c>
      <c r="Q92" s="71" t="s">
        <v>267</v>
      </c>
      <c r="R92" s="71" t="str">
        <f t="shared" si="3"/>
        <v/>
      </c>
    </row>
    <row r="93" spans="1:18" ht="16" customHeight="1" x14ac:dyDescent="0.35">
      <c r="A93" s="41" t="s">
        <v>293</v>
      </c>
      <c r="B93" s="22"/>
      <c r="C93" s="22"/>
      <c r="D93" s="28"/>
      <c r="E93" s="22"/>
      <c r="F93" s="22"/>
      <c r="G93" s="41"/>
      <c r="H93" s="68"/>
      <c r="I93" s="69"/>
      <c r="J93" s="69"/>
      <c r="K93" s="69"/>
      <c r="L93" s="69"/>
      <c r="M93" s="69"/>
      <c r="N93" s="69"/>
      <c r="O93" s="69"/>
      <c r="P93" s="69"/>
      <c r="Q93" s="69"/>
      <c r="R93" s="71" t="str">
        <f t="shared" si="3"/>
        <v/>
      </c>
    </row>
    <row r="94" spans="1:18" ht="12" customHeight="1" x14ac:dyDescent="0.35">
      <c r="A94" s="43">
        <v>24</v>
      </c>
      <c r="B94" s="23" t="s">
        <v>45</v>
      </c>
      <c r="C94" s="28"/>
      <c r="D94" s="28"/>
      <c r="E94" s="24"/>
      <c r="F94" s="24" t="s">
        <v>67</v>
      </c>
      <c r="G94" s="25"/>
      <c r="H94" s="81"/>
      <c r="I94" s="82"/>
      <c r="J94" s="82"/>
      <c r="K94" s="82"/>
      <c r="L94" s="82"/>
      <c r="M94" s="82"/>
      <c r="N94" s="82"/>
      <c r="O94" s="82"/>
      <c r="P94" s="82"/>
      <c r="Q94" s="82"/>
      <c r="R94" s="71" t="str">
        <f t="shared" si="3"/>
        <v/>
      </c>
    </row>
    <row r="95" spans="1:18" ht="18" customHeight="1" x14ac:dyDescent="0.35">
      <c r="A95" s="43">
        <v>24</v>
      </c>
      <c r="B95" s="23" t="s">
        <v>48</v>
      </c>
      <c r="C95" s="28"/>
      <c r="D95" s="28" t="str">
        <f t="shared" si="2"/>
        <v>[24C] Each Dry Chemical Mixer with capacity over one-half cubic yard</v>
      </c>
      <c r="E95" s="24" t="s">
        <v>96</v>
      </c>
      <c r="F95" s="24" t="s">
        <v>96</v>
      </c>
      <c r="G95" s="77" t="s">
        <v>43</v>
      </c>
      <c r="H95" s="49">
        <v>278</v>
      </c>
      <c r="I95" s="71">
        <v>16</v>
      </c>
      <c r="J95" s="71">
        <v>12</v>
      </c>
      <c r="K95" s="71" t="str">
        <f>""</f>
        <v/>
      </c>
      <c r="L95" s="72" t="str">
        <f>""</f>
        <v/>
      </c>
      <c r="M95" s="72" t="str">
        <f>""</f>
        <v/>
      </c>
      <c r="N95" s="72" t="str">
        <f>""</f>
        <v/>
      </c>
      <c r="O95" s="72" t="str">
        <f>""</f>
        <v/>
      </c>
      <c r="P95" s="72">
        <v>1</v>
      </c>
      <c r="Q95" s="71" t="s">
        <v>267</v>
      </c>
      <c r="R95" s="71" t="str">
        <f t="shared" si="3"/>
        <v/>
      </c>
    </row>
    <row r="96" spans="1:18" ht="23.15" customHeight="1" x14ac:dyDescent="0.35">
      <c r="A96" s="41" t="s">
        <v>294</v>
      </c>
      <c r="B96" s="22"/>
      <c r="C96" s="22"/>
      <c r="D96" s="28"/>
      <c r="E96" s="22"/>
      <c r="F96" s="22"/>
      <c r="G96" s="41"/>
      <c r="H96" s="68"/>
      <c r="I96" s="69"/>
      <c r="J96" s="69"/>
      <c r="K96" s="69"/>
      <c r="L96" s="69"/>
      <c r="M96" s="69"/>
      <c r="N96" s="69"/>
      <c r="O96" s="69"/>
      <c r="P96" s="69"/>
      <c r="Q96" s="69"/>
      <c r="R96" s="71" t="str">
        <f t="shared" si="3"/>
        <v/>
      </c>
    </row>
    <row r="97" spans="1:18" ht="26.15" customHeight="1" x14ac:dyDescent="0.35">
      <c r="A97" s="91">
        <v>1</v>
      </c>
      <c r="B97" s="92"/>
      <c r="C97" s="116"/>
      <c r="D97" s="28"/>
      <c r="E97" s="88" t="s">
        <v>432</v>
      </c>
      <c r="F97" s="88" t="s">
        <v>295</v>
      </c>
      <c r="G97" s="41"/>
      <c r="H97" s="68"/>
      <c r="I97" s="69"/>
      <c r="J97" s="69"/>
      <c r="K97" s="69"/>
      <c r="L97" s="69"/>
      <c r="M97" s="69"/>
      <c r="N97" s="69"/>
      <c r="O97" s="69"/>
      <c r="P97" s="69"/>
      <c r="Q97" s="69"/>
      <c r="R97" s="71" t="str">
        <f t="shared" si="3"/>
        <v/>
      </c>
    </row>
    <row r="98" spans="1:18" ht="25.5" customHeight="1" x14ac:dyDescent="0.35">
      <c r="A98" s="43">
        <v>25</v>
      </c>
      <c r="B98" s="23" t="s">
        <v>41</v>
      </c>
      <c r="C98" s="28"/>
      <c r="D98" s="28" t="str">
        <f t="shared" si="2"/>
        <v>[25A] Each VOC Storage Tank, Located at Bulk Plants/Terminals, equipped with a vapor processor</v>
      </c>
      <c r="E98" s="24" t="s">
        <v>433</v>
      </c>
      <c r="F98" s="24" t="s">
        <v>97</v>
      </c>
      <c r="G98" s="77" t="s">
        <v>43</v>
      </c>
      <c r="H98" s="49">
        <v>303</v>
      </c>
      <c r="I98" s="71">
        <v>20</v>
      </c>
      <c r="J98" s="71">
        <v>16</v>
      </c>
      <c r="K98" s="71" t="str">
        <f>""</f>
        <v/>
      </c>
      <c r="L98" s="72" t="str">
        <f>""</f>
        <v/>
      </c>
      <c r="M98" s="72" t="str">
        <f>""</f>
        <v/>
      </c>
      <c r="N98" s="72" t="str">
        <f>""</f>
        <v/>
      </c>
      <c r="O98" s="72" t="str">
        <f>""</f>
        <v/>
      </c>
      <c r="P98" s="72">
        <v>1</v>
      </c>
      <c r="Q98" s="71" t="s">
        <v>6</v>
      </c>
      <c r="R98" s="71">
        <f t="shared" si="3"/>
        <v>1</v>
      </c>
    </row>
    <row r="99" spans="1:18" ht="13" customHeight="1" x14ac:dyDescent="0.35">
      <c r="A99" s="43">
        <v>25</v>
      </c>
      <c r="B99" s="23" t="s">
        <v>45</v>
      </c>
      <c r="C99" s="28"/>
      <c r="D99" s="28" t="str">
        <f t="shared" si="2"/>
        <v>[25B] Each VOC Storage Tank Rim Seal Replacement at Bulk Plants/Terminals, equipped with a vapor processor</v>
      </c>
      <c r="E99" s="24" t="s">
        <v>434</v>
      </c>
      <c r="F99" s="24" t="s">
        <v>98</v>
      </c>
      <c r="G99" s="77" t="s">
        <v>43</v>
      </c>
      <c r="H99" s="93" t="s">
        <v>50</v>
      </c>
      <c r="I99" s="71">
        <v>20</v>
      </c>
      <c r="J99" s="71">
        <v>16</v>
      </c>
      <c r="K99" s="71" t="str">
        <f>""</f>
        <v/>
      </c>
      <c r="L99" s="72" t="str">
        <f>""</f>
        <v/>
      </c>
      <c r="M99" s="72" t="str">
        <f>""</f>
        <v/>
      </c>
      <c r="N99" s="72" t="str">
        <f>""</f>
        <v/>
      </c>
      <c r="O99" s="72" t="str">
        <f>""</f>
        <v/>
      </c>
      <c r="P99" s="72">
        <v>1</v>
      </c>
      <c r="Q99" s="71" t="s">
        <v>267</v>
      </c>
      <c r="R99" s="71" t="str">
        <f t="shared" si="3"/>
        <v/>
      </c>
    </row>
    <row r="100" spans="1:18" ht="13" customHeight="1" x14ac:dyDescent="0.35">
      <c r="A100" s="43">
        <v>25</v>
      </c>
      <c r="B100" s="23" t="s">
        <v>48</v>
      </c>
      <c r="C100" s="28"/>
      <c r="D100" s="28" t="str">
        <f t="shared" si="2"/>
        <v>[25C] Each Truck Loading Head,  at Bulk Plants/Terminals, equipped with a vapor processor</v>
      </c>
      <c r="E100" s="24" t="s">
        <v>435</v>
      </c>
      <c r="F100" s="24" t="s">
        <v>99</v>
      </c>
      <c r="G100" s="77" t="s">
        <v>43</v>
      </c>
      <c r="H100" s="49">
        <v>1876</v>
      </c>
      <c r="I100" s="71">
        <v>20</v>
      </c>
      <c r="J100" s="71">
        <v>16</v>
      </c>
      <c r="K100" s="71" t="str">
        <f>""</f>
        <v/>
      </c>
      <c r="L100" s="72" t="str">
        <f>""</f>
        <v/>
      </c>
      <c r="M100" s="72" t="str">
        <f>""</f>
        <v/>
      </c>
      <c r="N100" s="72" t="str">
        <f>""</f>
        <v/>
      </c>
      <c r="O100" s="72" t="str">
        <f>""</f>
        <v/>
      </c>
      <c r="P100" s="72">
        <v>1</v>
      </c>
      <c r="Q100" s="71" t="s">
        <v>6</v>
      </c>
      <c r="R100" s="71">
        <f t="shared" si="3"/>
        <v>1</v>
      </c>
    </row>
    <row r="101" spans="1:18" ht="17.149999999999999" customHeight="1" x14ac:dyDescent="0.35">
      <c r="A101" s="43">
        <v>25</v>
      </c>
      <c r="B101" s="23" t="s">
        <v>51</v>
      </c>
      <c r="C101" s="28"/>
      <c r="D101" s="28" t="str">
        <f t="shared" si="2"/>
        <v>[25D] Each Vapor Processor, located at Bulk Plants/Terminals</v>
      </c>
      <c r="E101" s="24" t="s">
        <v>436</v>
      </c>
      <c r="F101" s="24" t="s">
        <v>100</v>
      </c>
      <c r="G101" s="77" t="s">
        <v>43</v>
      </c>
      <c r="H101" s="49">
        <v>439</v>
      </c>
      <c r="I101" s="71">
        <v>30</v>
      </c>
      <c r="J101" s="71">
        <v>20</v>
      </c>
      <c r="K101" s="71" t="str">
        <f>""</f>
        <v/>
      </c>
      <c r="L101" s="72" t="str">
        <f>""</f>
        <v/>
      </c>
      <c r="M101" s="72" t="str">
        <f>""</f>
        <v/>
      </c>
      <c r="N101" s="72" t="str">
        <f>""</f>
        <v/>
      </c>
      <c r="O101" s="72" t="str">
        <f>""</f>
        <v/>
      </c>
      <c r="P101" s="72">
        <v>1</v>
      </c>
      <c r="Q101" s="71" t="s">
        <v>6</v>
      </c>
      <c r="R101" s="71">
        <f t="shared" si="3"/>
        <v>1</v>
      </c>
    </row>
    <row r="102" spans="1:18" ht="23.15" customHeight="1" x14ac:dyDescent="0.35">
      <c r="A102" s="43">
        <v>25</v>
      </c>
      <c r="B102" s="23" t="s">
        <v>70</v>
      </c>
      <c r="C102" s="28"/>
      <c r="D102" s="28"/>
      <c r="E102" s="24" t="s">
        <v>273</v>
      </c>
      <c r="F102" s="24" t="s">
        <v>273</v>
      </c>
      <c r="G102" s="78"/>
      <c r="H102" s="86"/>
      <c r="I102" s="84"/>
      <c r="J102" s="84"/>
      <c r="K102" s="84"/>
      <c r="L102" s="84"/>
      <c r="M102" s="84"/>
      <c r="N102" s="84"/>
      <c r="O102" s="84"/>
      <c r="P102" s="84"/>
      <c r="Q102" s="84"/>
      <c r="R102" s="71" t="str">
        <f t="shared" si="3"/>
        <v/>
      </c>
    </row>
    <row r="103" spans="1:18" ht="23.15" customHeight="1" x14ac:dyDescent="0.35">
      <c r="A103" s="41" t="s">
        <v>296</v>
      </c>
      <c r="B103" s="22"/>
      <c r="C103" s="22"/>
      <c r="D103" s="28"/>
      <c r="E103" s="22"/>
      <c r="F103" s="22"/>
      <c r="G103" s="41"/>
      <c r="H103" s="68"/>
      <c r="I103" s="69"/>
      <c r="J103" s="69"/>
      <c r="K103" s="69"/>
      <c r="L103" s="69"/>
      <c r="M103" s="69"/>
      <c r="N103" s="69"/>
      <c r="O103" s="69"/>
      <c r="P103" s="69"/>
      <c r="Q103" s="69"/>
      <c r="R103" s="71" t="str">
        <f t="shared" si="3"/>
        <v/>
      </c>
    </row>
    <row r="104" spans="1:18" ht="23.15" customHeight="1" x14ac:dyDescent="0.35">
      <c r="A104" s="91">
        <v>2</v>
      </c>
      <c r="B104" s="92"/>
      <c r="C104" s="116"/>
      <c r="D104" s="28"/>
      <c r="E104" s="88" t="s">
        <v>437</v>
      </c>
      <c r="F104" s="88" t="s">
        <v>297</v>
      </c>
      <c r="G104" s="41"/>
      <c r="H104" s="68"/>
      <c r="I104" s="69"/>
      <c r="J104" s="69"/>
      <c r="K104" s="69"/>
      <c r="L104" s="69"/>
      <c r="M104" s="69"/>
      <c r="N104" s="69"/>
      <c r="O104" s="69"/>
      <c r="P104" s="69"/>
      <c r="Q104" s="69"/>
      <c r="R104" s="71" t="str">
        <f t="shared" si="3"/>
        <v/>
      </c>
    </row>
    <row r="105" spans="1:18" ht="12" customHeight="1" x14ac:dyDescent="0.35">
      <c r="A105" s="43">
        <v>25</v>
      </c>
      <c r="B105" s="23" t="s">
        <v>66</v>
      </c>
      <c r="C105" s="28"/>
      <c r="D105" s="28" t="str">
        <f t="shared" si="2"/>
        <v>[25E] Each VOC Storage Tank, Located at Bulk Plants/Terminals/Refuelers, no vapor processor</v>
      </c>
      <c r="E105" s="24" t="s">
        <v>438</v>
      </c>
      <c r="F105" s="24" t="s">
        <v>97</v>
      </c>
      <c r="G105" s="77" t="s">
        <v>43</v>
      </c>
      <c r="H105" s="49">
        <v>496</v>
      </c>
      <c r="I105" s="71">
        <v>20</v>
      </c>
      <c r="J105" s="71">
        <v>16</v>
      </c>
      <c r="K105" s="71" t="str">
        <f>""</f>
        <v/>
      </c>
      <c r="L105" s="72" t="str">
        <f>""</f>
        <v/>
      </c>
      <c r="M105" s="72" t="str">
        <f>""</f>
        <v/>
      </c>
      <c r="N105" s="72" t="str">
        <f>""</f>
        <v/>
      </c>
      <c r="O105" s="72" t="str">
        <f>""</f>
        <v/>
      </c>
      <c r="P105" s="72">
        <v>1</v>
      </c>
      <c r="Q105" s="71" t="s">
        <v>6</v>
      </c>
      <c r="R105" s="71">
        <f t="shared" si="3"/>
        <v>1</v>
      </c>
    </row>
    <row r="106" spans="1:18" ht="12" customHeight="1" x14ac:dyDescent="0.35">
      <c r="A106" s="43">
        <v>25</v>
      </c>
      <c r="B106" s="23" t="s">
        <v>68</v>
      </c>
      <c r="C106" s="28"/>
      <c r="D106" s="28" t="str">
        <f t="shared" si="2"/>
        <v>[25F] Each Truck Loading Head, Located at Bulk Plants/Terminals/Refuelers, no vapor processor</v>
      </c>
      <c r="E106" s="24" t="s">
        <v>439</v>
      </c>
      <c r="F106" s="24" t="s">
        <v>99</v>
      </c>
      <c r="G106" s="77" t="s">
        <v>43</v>
      </c>
      <c r="H106" s="49">
        <v>447</v>
      </c>
      <c r="I106" s="71">
        <v>20</v>
      </c>
      <c r="J106" s="71">
        <v>16</v>
      </c>
      <c r="K106" s="71" t="str">
        <f>""</f>
        <v/>
      </c>
      <c r="L106" s="72" t="str">
        <f>""</f>
        <v/>
      </c>
      <c r="M106" s="72" t="str">
        <f>""</f>
        <v/>
      </c>
      <c r="N106" s="72" t="str">
        <f>""</f>
        <v/>
      </c>
      <c r="O106" s="72" t="str">
        <f>""</f>
        <v/>
      </c>
      <c r="P106" s="72">
        <v>1</v>
      </c>
      <c r="Q106" s="71" t="s">
        <v>6</v>
      </c>
      <c r="R106" s="71">
        <f t="shared" si="3"/>
        <v>1</v>
      </c>
    </row>
    <row r="107" spans="1:18" ht="34" customHeight="1" x14ac:dyDescent="0.35">
      <c r="A107" s="88" t="s">
        <v>298</v>
      </c>
      <c r="B107" s="94"/>
      <c r="C107" s="94"/>
      <c r="D107" s="28"/>
      <c r="E107" s="94"/>
      <c r="F107" s="94"/>
      <c r="G107" s="41"/>
      <c r="H107" s="68"/>
      <c r="I107" s="69"/>
      <c r="J107" s="69"/>
      <c r="K107" s="69"/>
      <c r="L107" s="69"/>
      <c r="M107" s="69"/>
      <c r="N107" s="69"/>
      <c r="O107" s="69"/>
      <c r="P107" s="69"/>
      <c r="Q107" s="69"/>
      <c r="R107" s="71" t="str">
        <f t="shared" si="3"/>
        <v/>
      </c>
    </row>
    <row r="108" spans="1:18" ht="23.15" customHeight="1" x14ac:dyDescent="0.35">
      <c r="A108" s="91">
        <v>3</v>
      </c>
      <c r="B108" s="92"/>
      <c r="C108" s="116"/>
      <c r="D108" s="28"/>
      <c r="E108" s="88" t="s">
        <v>440</v>
      </c>
      <c r="F108" s="88" t="s">
        <v>299</v>
      </c>
      <c r="G108" s="41"/>
      <c r="H108" s="68"/>
      <c r="I108" s="69"/>
      <c r="J108" s="69"/>
      <c r="K108" s="69"/>
      <c r="L108" s="69"/>
      <c r="M108" s="69"/>
      <c r="N108" s="69"/>
      <c r="O108" s="69"/>
      <c r="P108" s="69"/>
      <c r="Q108" s="69"/>
      <c r="R108" s="71" t="str">
        <f t="shared" si="3"/>
        <v/>
      </c>
    </row>
    <row r="109" spans="1:18" ht="12" customHeight="1" x14ac:dyDescent="0.35">
      <c r="A109" s="43">
        <v>25</v>
      </c>
      <c r="B109" s="23" t="s">
        <v>71</v>
      </c>
      <c r="C109" s="28"/>
      <c r="D109" s="28" t="str">
        <f t="shared" si="2"/>
        <v>[25H] Each Intermediate Refueler Loading Connector, at facilities fueling intermediate refuelers</v>
      </c>
      <c r="E109" s="24" t="s">
        <v>441</v>
      </c>
      <c r="F109" s="24" t="s">
        <v>101</v>
      </c>
      <c r="G109" s="77" t="s">
        <v>43</v>
      </c>
      <c r="H109" s="49">
        <v>524</v>
      </c>
      <c r="I109" s="71">
        <v>20</v>
      </c>
      <c r="J109" s="71">
        <v>16</v>
      </c>
      <c r="K109" s="71" t="str">
        <f>""</f>
        <v/>
      </c>
      <c r="L109" s="72" t="str">
        <f>""</f>
        <v/>
      </c>
      <c r="M109" s="72" t="str">
        <f>""</f>
        <v/>
      </c>
      <c r="N109" s="72" t="str">
        <f>""</f>
        <v/>
      </c>
      <c r="O109" s="72" t="str">
        <f>""</f>
        <v/>
      </c>
      <c r="P109" s="72">
        <v>1</v>
      </c>
      <c r="Q109" s="71" t="s">
        <v>6</v>
      </c>
      <c r="R109" s="71">
        <f t="shared" si="3"/>
        <v>1</v>
      </c>
    </row>
    <row r="110" spans="1:18" ht="36" customHeight="1" x14ac:dyDescent="0.35">
      <c r="A110" s="88" t="s">
        <v>300</v>
      </c>
      <c r="B110" s="94"/>
      <c r="C110" s="94"/>
      <c r="D110" s="28"/>
      <c r="E110" s="94"/>
      <c r="F110" s="94"/>
      <c r="G110" s="41"/>
      <c r="H110" s="68"/>
      <c r="I110" s="69"/>
      <c r="J110" s="69"/>
      <c r="K110" s="69"/>
      <c r="L110" s="69"/>
      <c r="M110" s="69"/>
      <c r="N110" s="69"/>
      <c r="O110" s="69"/>
      <c r="P110" s="69"/>
      <c r="Q110" s="69"/>
      <c r="R110" s="71" t="str">
        <f t="shared" si="3"/>
        <v/>
      </c>
    </row>
    <row r="111" spans="1:18" ht="23.15" customHeight="1" x14ac:dyDescent="0.35">
      <c r="A111" s="41" t="s">
        <v>301</v>
      </c>
      <c r="B111" s="22"/>
      <c r="C111" s="22"/>
      <c r="D111" s="28"/>
      <c r="E111" s="22"/>
      <c r="F111" s="22"/>
      <c r="G111" s="41"/>
      <c r="H111" s="68"/>
      <c r="I111" s="69"/>
      <c r="J111" s="69"/>
      <c r="K111" s="69"/>
      <c r="L111" s="69"/>
      <c r="M111" s="69"/>
      <c r="N111" s="69"/>
      <c r="O111" s="69"/>
      <c r="P111" s="69"/>
      <c r="Q111" s="69"/>
      <c r="R111" s="71" t="str">
        <f t="shared" si="3"/>
        <v/>
      </c>
    </row>
    <row r="112" spans="1:18" ht="23.15" customHeight="1" x14ac:dyDescent="0.35">
      <c r="A112" s="43">
        <v>26</v>
      </c>
      <c r="B112" s="23" t="s">
        <v>41</v>
      </c>
      <c r="C112" s="28"/>
      <c r="D112" s="28" t="str">
        <f t="shared" si="2"/>
        <v>[26A] Gas Stations where Phase I and Phase II controls are required (includes Phase I fee)</v>
      </c>
      <c r="E112" s="24" t="s">
        <v>442</v>
      </c>
      <c r="F112" s="24" t="s">
        <v>102</v>
      </c>
      <c r="G112" s="48">
        <v>3601</v>
      </c>
      <c r="H112" s="53">
        <v>332</v>
      </c>
      <c r="I112" s="72" t="s">
        <v>391</v>
      </c>
      <c r="J112" s="71">
        <f>ROUNDDOWN(G112/$U$9, 1)</f>
        <v>13.1</v>
      </c>
      <c r="K112" s="71" t="str">
        <f>""</f>
        <v/>
      </c>
      <c r="L112" s="72" t="str">
        <f>""</f>
        <v/>
      </c>
      <c r="M112" s="72" t="str">
        <f>""</f>
        <v/>
      </c>
      <c r="N112" s="72" t="str">
        <f>""</f>
        <v/>
      </c>
      <c r="O112" s="72" t="str">
        <f>""</f>
        <v/>
      </c>
      <c r="P112" s="72">
        <v>1</v>
      </c>
      <c r="Q112" s="72" t="s">
        <v>267</v>
      </c>
      <c r="R112" s="71" t="str">
        <f t="shared" si="3"/>
        <v/>
      </c>
    </row>
    <row r="113" spans="1:18" ht="12" customHeight="1" x14ac:dyDescent="0.35">
      <c r="A113" s="43">
        <v>26</v>
      </c>
      <c r="B113" s="23" t="s">
        <v>45</v>
      </c>
      <c r="C113" s="28"/>
      <c r="D113" s="28"/>
      <c r="E113" s="24" t="s">
        <v>67</v>
      </c>
      <c r="F113" s="24" t="s">
        <v>67</v>
      </c>
      <c r="G113" s="25"/>
      <c r="H113" s="81"/>
      <c r="I113" s="82"/>
      <c r="J113" s="82"/>
      <c r="K113" s="82"/>
      <c r="L113" s="82"/>
      <c r="M113" s="82"/>
      <c r="N113" s="82"/>
      <c r="O113" s="82"/>
      <c r="P113" s="82"/>
      <c r="Q113" s="82"/>
      <c r="R113" s="71" t="str">
        <f t="shared" si="3"/>
        <v/>
      </c>
    </row>
    <row r="114" spans="1:18" ht="23.15" customHeight="1" x14ac:dyDescent="0.35">
      <c r="A114" s="43">
        <v>26</v>
      </c>
      <c r="B114" s="23" t="s">
        <v>48</v>
      </c>
      <c r="C114" s="28"/>
      <c r="D114" s="28" t="str">
        <f t="shared" si="2"/>
        <v>[26C] Gas Stations where only Phase I controls are required (includes tank replacement), Including E85 dispensing</v>
      </c>
      <c r="E114" s="24" t="s">
        <v>443</v>
      </c>
      <c r="F114" s="24" t="s">
        <v>103</v>
      </c>
      <c r="G114" s="48">
        <v>3347</v>
      </c>
      <c r="H114" s="50">
        <v>652</v>
      </c>
      <c r="I114" s="72" t="s">
        <v>391</v>
      </c>
      <c r="J114" s="71">
        <f>ROUNDDOWN(G114/$U$9, 1)</f>
        <v>12.2</v>
      </c>
      <c r="K114" s="71" t="str">
        <f>""</f>
        <v/>
      </c>
      <c r="L114" s="72" t="str">
        <f>""</f>
        <v/>
      </c>
      <c r="M114" s="72" t="str">
        <f>""</f>
        <v/>
      </c>
      <c r="N114" s="72" t="str">
        <f>""</f>
        <v/>
      </c>
      <c r="O114" s="72" t="str">
        <f>""</f>
        <v/>
      </c>
      <c r="P114" s="72">
        <v>1</v>
      </c>
      <c r="Q114" s="72" t="s">
        <v>267</v>
      </c>
      <c r="R114" s="71" t="str">
        <f t="shared" si="3"/>
        <v/>
      </c>
    </row>
    <row r="115" spans="1:18" ht="11.15" customHeight="1" x14ac:dyDescent="0.35">
      <c r="A115" s="43">
        <v>26</v>
      </c>
      <c r="B115" s="23" t="s">
        <v>51</v>
      </c>
      <c r="C115" s="28"/>
      <c r="D115" s="28" t="str">
        <f t="shared" si="2"/>
        <v>[26D] RESERVED</v>
      </c>
      <c r="E115" s="24" t="s">
        <v>67</v>
      </c>
      <c r="F115" s="24" t="s">
        <v>67</v>
      </c>
      <c r="G115" s="25"/>
      <c r="H115" s="81"/>
      <c r="I115" s="82"/>
      <c r="J115" s="82"/>
      <c r="K115" s="82"/>
      <c r="L115" s="82"/>
      <c r="M115" s="82"/>
      <c r="N115" s="82"/>
      <c r="O115" s="82"/>
      <c r="P115" s="82"/>
      <c r="Q115" s="82"/>
      <c r="R115" s="71" t="str">
        <f t="shared" si="3"/>
        <v/>
      </c>
    </row>
    <row r="116" spans="1:18" ht="35.15" customHeight="1" x14ac:dyDescent="0.35">
      <c r="A116" s="43">
        <v>26</v>
      </c>
      <c r="B116" s="23" t="s">
        <v>66</v>
      </c>
      <c r="C116" s="28"/>
      <c r="D116" s="28" t="str">
        <f t="shared" si="2"/>
        <v>[26E] Non-retail gas dispensing with 260-550 gallon tanks and no other non-bulk gasoline dispensing permits</v>
      </c>
      <c r="E116" s="24" t="s">
        <v>444</v>
      </c>
      <c r="F116" s="25" t="s">
        <v>302</v>
      </c>
      <c r="G116" s="48">
        <v>1042</v>
      </c>
      <c r="H116" s="50">
        <v>570</v>
      </c>
      <c r="I116" s="72" t="s">
        <v>391</v>
      </c>
      <c r="J116" s="71">
        <f>ROUNDDOWN(G116/$U$9, 1)</f>
        <v>3.8</v>
      </c>
      <c r="K116" s="71" t="str">
        <f>""</f>
        <v/>
      </c>
      <c r="L116" s="72" t="str">
        <f>""</f>
        <v/>
      </c>
      <c r="M116" s="72" t="str">
        <f>""</f>
        <v/>
      </c>
      <c r="N116" s="72" t="str">
        <f>""</f>
        <v/>
      </c>
      <c r="O116" s="72" t="str">
        <f>""</f>
        <v/>
      </c>
      <c r="P116" s="72">
        <v>1</v>
      </c>
      <c r="Q116" s="72" t="s">
        <v>267</v>
      </c>
      <c r="R116" s="71" t="str">
        <f t="shared" si="3"/>
        <v/>
      </c>
    </row>
    <row r="117" spans="1:18" ht="23.15" customHeight="1" x14ac:dyDescent="0.35">
      <c r="A117" s="25" t="s">
        <v>303</v>
      </c>
      <c r="B117" s="95"/>
      <c r="C117" s="95"/>
      <c r="D117" s="28" t="str">
        <f t="shared" si="2"/>
        <v xml:space="preserve">[* Renewal Fee:  Fee x nozzles x product grades per nozzle
** New Renewal Fee: Fee x nozzles] </v>
      </c>
      <c r="E117" s="95"/>
      <c r="F117" s="95"/>
      <c r="G117" s="25"/>
      <c r="H117" s="81"/>
      <c r="I117" s="82"/>
      <c r="J117" s="82"/>
      <c r="K117" s="82"/>
      <c r="L117" s="82"/>
      <c r="M117" s="82"/>
      <c r="N117" s="82"/>
      <c r="O117" s="82"/>
      <c r="P117" s="82"/>
      <c r="Q117" s="82"/>
      <c r="R117" s="71" t="str">
        <f t="shared" si="3"/>
        <v/>
      </c>
    </row>
    <row r="118" spans="1:18" ht="39" customHeight="1" x14ac:dyDescent="0.35">
      <c r="A118" s="41" t="s">
        <v>304</v>
      </c>
      <c r="B118" s="22"/>
      <c r="C118" s="22"/>
      <c r="D118" s="28"/>
      <c r="E118" s="22"/>
      <c r="F118" s="22"/>
      <c r="G118" s="41"/>
      <c r="H118" s="68"/>
      <c r="I118" s="69"/>
      <c r="J118" s="69"/>
      <c r="K118" s="69"/>
      <c r="L118" s="69"/>
      <c r="M118" s="69"/>
      <c r="N118" s="69"/>
      <c r="O118" s="69"/>
      <c r="P118" s="69"/>
      <c r="Q118" s="69"/>
      <c r="R118" s="71" t="str">
        <f t="shared" si="3"/>
        <v/>
      </c>
    </row>
    <row r="119" spans="1:18" ht="22" customHeight="1" x14ac:dyDescent="0.35">
      <c r="A119" s="41"/>
      <c r="B119" s="26"/>
      <c r="C119" s="22"/>
      <c r="D119" s="28"/>
      <c r="E119" s="41" t="s">
        <v>305</v>
      </c>
      <c r="F119" s="41" t="s">
        <v>305</v>
      </c>
      <c r="G119" s="41"/>
      <c r="H119" s="68"/>
      <c r="I119" s="69"/>
      <c r="J119" s="69"/>
      <c r="K119" s="69"/>
      <c r="L119" s="69"/>
      <c r="M119" s="69"/>
      <c r="N119" s="69"/>
      <c r="O119" s="69"/>
      <c r="P119" s="69"/>
      <c r="Q119" s="69"/>
      <c r="R119" s="71" t="str">
        <f t="shared" si="3"/>
        <v/>
      </c>
    </row>
    <row r="120" spans="1:18" ht="26.15" customHeight="1" x14ac:dyDescent="0.35">
      <c r="A120" s="43">
        <v>27</v>
      </c>
      <c r="B120" s="23" t="s">
        <v>41</v>
      </c>
      <c r="C120" s="28"/>
      <c r="D120" s="28" t="str">
        <f t="shared" si="2"/>
        <v>[27A] First Permit to Operate for Marine Coating at facilities emitting ≤ 10 tons/year of VOC from Marine Coating Ops</v>
      </c>
      <c r="E120" s="24" t="s">
        <v>445</v>
      </c>
      <c r="F120" s="25" t="s">
        <v>104</v>
      </c>
      <c r="G120" s="78" t="s">
        <v>43</v>
      </c>
      <c r="H120" s="50">
        <v>904</v>
      </c>
      <c r="I120" s="72">
        <f>[1]Coatingmarine_27A!H5/274</f>
        <v>10.525547445255475</v>
      </c>
      <c r="J120" s="72">
        <v>10</v>
      </c>
      <c r="K120" s="71" t="str">
        <f>""</f>
        <v/>
      </c>
      <c r="L120" s="72" t="str">
        <f>""</f>
        <v/>
      </c>
      <c r="M120" s="72" t="str">
        <f>""</f>
        <v/>
      </c>
      <c r="N120" s="72" t="str">
        <f>""</f>
        <v/>
      </c>
      <c r="O120" s="72" t="str">
        <f>""</f>
        <v/>
      </c>
      <c r="P120" s="72">
        <v>1</v>
      </c>
      <c r="Q120" s="72" t="s">
        <v>6</v>
      </c>
      <c r="R120" s="71">
        <f t="shared" si="3"/>
        <v>1</v>
      </c>
    </row>
    <row r="121" spans="1:18" ht="41.15" customHeight="1" x14ac:dyDescent="0.35">
      <c r="A121" s="43">
        <v>27</v>
      </c>
      <c r="B121" s="23" t="s">
        <v>105</v>
      </c>
      <c r="C121" s="28"/>
      <c r="D121" s="28" t="str">
        <f t="shared" si="2"/>
        <v>[27T] First Permit to Operate for Marine Coating at facilities where combined coating/solvent use is &lt; 3 gallons/day and &lt;100 gallons/year</v>
      </c>
      <c r="E121" s="24" t="s">
        <v>446</v>
      </c>
      <c r="F121" s="24" t="s">
        <v>106</v>
      </c>
      <c r="G121" s="78" t="s">
        <v>43</v>
      </c>
      <c r="H121" s="50">
        <v>604</v>
      </c>
      <c r="I121" s="72">
        <f>I120</f>
        <v>10.525547445255475</v>
      </c>
      <c r="J121" s="72">
        <v>10</v>
      </c>
      <c r="K121" s="71" t="str">
        <f>""</f>
        <v/>
      </c>
      <c r="L121" s="72" t="str">
        <f>""</f>
        <v/>
      </c>
      <c r="M121" s="72" t="str">
        <f>""</f>
        <v/>
      </c>
      <c r="N121" s="72" t="str">
        <f>""</f>
        <v/>
      </c>
      <c r="O121" s="72" t="str">
        <f>""</f>
        <v/>
      </c>
      <c r="P121" s="72">
        <v>1</v>
      </c>
      <c r="Q121" s="72" t="s">
        <v>6</v>
      </c>
      <c r="R121" s="71">
        <f t="shared" si="3"/>
        <v>1</v>
      </c>
    </row>
    <row r="122" spans="1:18" ht="21" customHeight="1" x14ac:dyDescent="0.35">
      <c r="A122" s="43">
        <v>27</v>
      </c>
      <c r="B122" s="23" t="s">
        <v>107</v>
      </c>
      <c r="C122" s="28"/>
      <c r="D122" s="28"/>
      <c r="E122" s="24" t="s">
        <v>273</v>
      </c>
      <c r="F122" s="24" t="s">
        <v>273</v>
      </c>
      <c r="G122" s="78"/>
      <c r="H122" s="86"/>
      <c r="I122" s="84"/>
      <c r="J122" s="84"/>
      <c r="K122" s="84"/>
      <c r="L122" s="84"/>
      <c r="M122" s="84"/>
      <c r="N122" s="84"/>
      <c r="O122" s="84"/>
      <c r="P122" s="84"/>
      <c r="Q122" s="84"/>
      <c r="R122" s="71" t="str">
        <f t="shared" si="3"/>
        <v/>
      </c>
    </row>
    <row r="123" spans="1:18" ht="57" customHeight="1" x14ac:dyDescent="0.35">
      <c r="A123" s="41"/>
      <c r="B123" s="26"/>
      <c r="C123" s="22"/>
      <c r="D123" s="28"/>
      <c r="E123" s="41" t="s">
        <v>306</v>
      </c>
      <c r="F123" s="41" t="s">
        <v>306</v>
      </c>
      <c r="G123" s="41"/>
      <c r="H123" s="68"/>
      <c r="I123" s="69"/>
      <c r="J123" s="69"/>
      <c r="K123" s="69"/>
      <c r="L123" s="69"/>
      <c r="M123" s="69"/>
      <c r="N123" s="69"/>
      <c r="O123" s="69"/>
      <c r="P123" s="69"/>
      <c r="Q123" s="69"/>
      <c r="R123" s="71" t="str">
        <f t="shared" si="3"/>
        <v/>
      </c>
    </row>
    <row r="124" spans="1:18" ht="46" customHeight="1" x14ac:dyDescent="0.35">
      <c r="A124" s="43">
        <v>27</v>
      </c>
      <c r="B124" s="23" t="s">
        <v>51</v>
      </c>
      <c r="C124" s="28"/>
      <c r="D124" s="28" t="str">
        <f t="shared" si="2"/>
        <v>[27D] Each Surface Coating Application Station w/o control equipment and not covered by other fee schedules at facilities using &gt; 1 gallon/day of surface coatings and emitting ≤ 5 tons/year of VOC from equipment in this equipment category</v>
      </c>
      <c r="E124" s="24" t="s">
        <v>449</v>
      </c>
      <c r="F124" s="25" t="s">
        <v>108</v>
      </c>
      <c r="G124" s="78" t="s">
        <v>43</v>
      </c>
      <c r="H124" s="50">
        <v>1011</v>
      </c>
      <c r="I124" s="72">
        <v>12</v>
      </c>
      <c r="J124" s="72">
        <v>8</v>
      </c>
      <c r="K124" s="71" t="str">
        <f>""</f>
        <v/>
      </c>
      <c r="L124" s="72" t="str">
        <f>""</f>
        <v/>
      </c>
      <c r="M124" s="72" t="str">
        <f>""</f>
        <v/>
      </c>
      <c r="N124" s="72" t="str">
        <f>""</f>
        <v/>
      </c>
      <c r="O124" s="72" t="str">
        <f>""</f>
        <v/>
      </c>
      <c r="P124" s="72">
        <v>1</v>
      </c>
      <c r="Q124" s="72" t="s">
        <v>6</v>
      </c>
      <c r="R124" s="71">
        <f t="shared" si="3"/>
        <v>1</v>
      </c>
    </row>
    <row r="125" spans="1:18" ht="42" customHeight="1" x14ac:dyDescent="0.35">
      <c r="A125" s="43">
        <v>27</v>
      </c>
      <c r="B125" s="23" t="s">
        <v>66</v>
      </c>
      <c r="C125" s="28"/>
      <c r="D125" s="28" t="str">
        <f t="shared" si="2"/>
        <v>[27E] Each Surface Coating Application Station w/o control equipment and not covered by other fee schedules at facilities emitting &gt; 5 tons/year of VOC from from equipment in this equipment category</v>
      </c>
      <c r="E125" s="24" t="s">
        <v>448</v>
      </c>
      <c r="F125" s="24" t="s">
        <v>109</v>
      </c>
      <c r="G125" s="78" t="s">
        <v>43</v>
      </c>
      <c r="H125" s="50">
        <v>1252</v>
      </c>
      <c r="I125" s="72">
        <v>12</v>
      </c>
      <c r="J125" s="72">
        <v>8</v>
      </c>
      <c r="K125" s="71" t="str">
        <f>""</f>
        <v/>
      </c>
      <c r="L125" s="72" t="str">
        <f>""</f>
        <v/>
      </c>
      <c r="M125" s="72" t="str">
        <f>""</f>
        <v/>
      </c>
      <c r="N125" s="72" t="str">
        <f>""</f>
        <v/>
      </c>
      <c r="O125" s="72" t="str">
        <f>""</f>
        <v/>
      </c>
      <c r="P125" s="72">
        <v>5</v>
      </c>
      <c r="Q125" s="72" t="s">
        <v>6</v>
      </c>
      <c r="R125" s="71">
        <f t="shared" si="3"/>
        <v>1</v>
      </c>
    </row>
    <row r="126" spans="1:18" ht="39" customHeight="1" x14ac:dyDescent="0.35">
      <c r="A126" s="43">
        <v>27</v>
      </c>
      <c r="B126" s="23" t="s">
        <v>68</v>
      </c>
      <c r="C126" s="28"/>
      <c r="D126" s="28" t="str">
        <f t="shared" si="2"/>
        <v>[27F] Each Fiberglass, Plastic or Foam Product Process Line at facilities emitting ≤10 tons/year of VOC from fiberglass, plastic or foam products operations</v>
      </c>
      <c r="E126" s="25" t="s">
        <v>110</v>
      </c>
      <c r="F126" s="25" t="s">
        <v>110</v>
      </c>
      <c r="G126" s="48" t="s">
        <v>43</v>
      </c>
      <c r="H126" s="50">
        <v>1118</v>
      </c>
      <c r="I126" s="72">
        <v>12</v>
      </c>
      <c r="J126" s="72">
        <v>8</v>
      </c>
      <c r="K126" s="71" t="str">
        <f>""</f>
        <v/>
      </c>
      <c r="L126" s="72" t="str">
        <f>""</f>
        <v/>
      </c>
      <c r="M126" s="72" t="str">
        <f>""</f>
        <v/>
      </c>
      <c r="N126" s="72" t="str">
        <f>""</f>
        <v/>
      </c>
      <c r="O126" s="72" t="str">
        <f>""</f>
        <v/>
      </c>
      <c r="P126" s="72">
        <v>1</v>
      </c>
      <c r="Q126" s="72" t="s">
        <v>6</v>
      </c>
      <c r="R126" s="71">
        <f t="shared" si="3"/>
        <v>1</v>
      </c>
    </row>
    <row r="127" spans="1:18" ht="23.15" customHeight="1" x14ac:dyDescent="0.35">
      <c r="A127" s="43">
        <v>27</v>
      </c>
      <c r="B127" s="23" t="s">
        <v>111</v>
      </c>
      <c r="C127" s="28"/>
      <c r="D127" s="28" t="str">
        <f t="shared" si="2"/>
        <v>[27I] Each Surface Coating Application Station requiring Control Equipment</v>
      </c>
      <c r="E127" s="24" t="s">
        <v>112</v>
      </c>
      <c r="F127" s="24" t="s">
        <v>112</v>
      </c>
      <c r="G127" s="78" t="s">
        <v>43</v>
      </c>
      <c r="H127" s="50">
        <v>1823</v>
      </c>
      <c r="I127" s="72">
        <v>24</v>
      </c>
      <c r="J127" s="72">
        <v>20</v>
      </c>
      <c r="K127" s="72">
        <v>8</v>
      </c>
      <c r="L127" s="72" t="str">
        <f>""</f>
        <v/>
      </c>
      <c r="M127" s="72" t="str">
        <f>""</f>
        <v/>
      </c>
      <c r="N127" s="72" t="str">
        <f>""</f>
        <v/>
      </c>
      <c r="O127" s="72" t="str">
        <f>""</f>
        <v/>
      </c>
      <c r="P127" s="72">
        <v>5</v>
      </c>
      <c r="Q127" s="72" t="s">
        <v>6</v>
      </c>
      <c r="R127" s="71">
        <f t="shared" si="3"/>
        <v>1</v>
      </c>
    </row>
    <row r="128" spans="1:18" ht="35.15" customHeight="1" x14ac:dyDescent="0.35">
      <c r="A128" s="43">
        <v>27</v>
      </c>
      <c r="B128" s="23" t="s">
        <v>113</v>
      </c>
      <c r="C128" s="28"/>
      <c r="D128" s="28" t="str">
        <f t="shared" si="2"/>
        <v>[27J] Each Metal and/or Aerospace Surface Coating Application Station at facilities emitting ≤ 5 tons/year of VOC from equipment in this equipment category</v>
      </c>
      <c r="E128" s="24" t="s">
        <v>447</v>
      </c>
      <c r="F128" s="25" t="s">
        <v>114</v>
      </c>
      <c r="G128" s="48">
        <v>7404</v>
      </c>
      <c r="H128" s="50">
        <v>1042</v>
      </c>
      <c r="I128" s="72" t="s">
        <v>391</v>
      </c>
      <c r="J128" s="71">
        <f>ROUNDDOWN(G128/$U$9, 1)</f>
        <v>27</v>
      </c>
      <c r="K128" s="71" t="str">
        <f>""</f>
        <v/>
      </c>
      <c r="L128" s="72" t="str">
        <f>""</f>
        <v/>
      </c>
      <c r="M128" s="72" t="str">
        <f>""</f>
        <v/>
      </c>
      <c r="N128" s="72" t="str">
        <f>""</f>
        <v/>
      </c>
      <c r="O128" s="72" t="str">
        <f>""</f>
        <v/>
      </c>
      <c r="P128" s="72">
        <v>1</v>
      </c>
      <c r="Q128" s="72" t="s">
        <v>6</v>
      </c>
      <c r="R128" s="71">
        <f t="shared" si="3"/>
        <v>1</v>
      </c>
    </row>
    <row r="129" spans="1:18" ht="40" customHeight="1" x14ac:dyDescent="0.35">
      <c r="A129" s="43">
        <v>27</v>
      </c>
      <c r="B129" s="23" t="s">
        <v>115</v>
      </c>
      <c r="C129" s="28"/>
      <c r="D129" s="28" t="str">
        <f t="shared" si="2"/>
        <v>[27K] Each Metal and/or Aerospace Coating Application Station w/o Control Equipment at facilities emitting &gt; 5 tons/year of VOC from equipment in this fee schedule</v>
      </c>
      <c r="E129" s="24" t="s">
        <v>450</v>
      </c>
      <c r="F129" s="24" t="s">
        <v>116</v>
      </c>
      <c r="G129" s="78" t="s">
        <v>43</v>
      </c>
      <c r="H129" s="50">
        <v>1074</v>
      </c>
      <c r="I129" s="72">
        <v>30</v>
      </c>
      <c r="J129" s="72">
        <v>20</v>
      </c>
      <c r="K129" s="71" t="str">
        <f>""</f>
        <v/>
      </c>
      <c r="L129" s="72" t="str">
        <f>""</f>
        <v/>
      </c>
      <c r="M129" s="72" t="str">
        <f>""</f>
        <v/>
      </c>
      <c r="N129" s="72" t="str">
        <f>""</f>
        <v/>
      </c>
      <c r="O129" s="72" t="str">
        <f>""</f>
        <v/>
      </c>
      <c r="P129" s="72">
        <v>5</v>
      </c>
      <c r="Q129" s="72" t="s">
        <v>6</v>
      </c>
      <c r="R129" s="71">
        <f t="shared" si="3"/>
        <v>1</v>
      </c>
    </row>
    <row r="130" spans="1:18" ht="54" customHeight="1" x14ac:dyDescent="0.35">
      <c r="A130" s="43">
        <v>27</v>
      </c>
      <c r="B130" s="23" t="s">
        <v>117</v>
      </c>
      <c r="C130" s="28"/>
      <c r="D130" s="28" t="str">
        <f t="shared" si="2"/>
        <v>[27L] Each Wood Products Coating Application Station w/o Control Equipment at facilities using &gt; 500 gallons/year of wood products coatings</v>
      </c>
      <c r="E130" s="24" t="s">
        <v>118</v>
      </c>
      <c r="F130" s="24" t="s">
        <v>118</v>
      </c>
      <c r="G130" s="78" t="s">
        <v>43</v>
      </c>
      <c r="H130" s="50">
        <v>990</v>
      </c>
      <c r="I130" s="72">
        <v>18</v>
      </c>
      <c r="J130" s="72">
        <v>14</v>
      </c>
      <c r="K130" s="71" t="str">
        <f>""</f>
        <v/>
      </c>
      <c r="L130" s="72" t="str">
        <f>""</f>
        <v/>
      </c>
      <c r="M130" s="72" t="str">
        <f>""</f>
        <v/>
      </c>
      <c r="N130" s="72" t="str">
        <f>""</f>
        <v/>
      </c>
      <c r="O130" s="72" t="str">
        <f>""</f>
        <v/>
      </c>
      <c r="P130" s="72">
        <v>1</v>
      </c>
      <c r="Q130" s="72" t="s">
        <v>6</v>
      </c>
      <c r="R130" s="71">
        <f t="shared" si="3"/>
        <v>1</v>
      </c>
    </row>
    <row r="131" spans="1:18" ht="44.15" customHeight="1" x14ac:dyDescent="0.35">
      <c r="A131" s="43">
        <v>27</v>
      </c>
      <c r="B131" s="23" t="s">
        <v>119</v>
      </c>
      <c r="C131" s="28"/>
      <c r="D131" s="28"/>
      <c r="E131" s="24" t="s">
        <v>65</v>
      </c>
      <c r="F131" s="24" t="s">
        <v>65</v>
      </c>
      <c r="G131" s="96"/>
      <c r="H131" s="86"/>
      <c r="I131" s="84"/>
      <c r="J131" s="84"/>
      <c r="K131" s="84"/>
      <c r="L131" s="84"/>
      <c r="M131" s="84"/>
      <c r="N131" s="84"/>
      <c r="O131" s="84"/>
      <c r="P131" s="84"/>
      <c r="Q131" s="84"/>
      <c r="R131" s="71" t="str">
        <f t="shared" si="3"/>
        <v/>
      </c>
    </row>
    <row r="132" spans="1:18" ht="32.15" customHeight="1" x14ac:dyDescent="0.35">
      <c r="A132" s="43">
        <v>27</v>
      </c>
      <c r="B132" s="23" t="s">
        <v>120</v>
      </c>
      <c r="C132" s="28"/>
      <c r="D132" s="28" t="str">
        <f t="shared" si="2"/>
        <v>[27N] Each Press or Operation at a Printing or Graphic Arts facility subject to Rule 67.16</v>
      </c>
      <c r="E132" s="24" t="s">
        <v>121</v>
      </c>
      <c r="F132" s="24" t="s">
        <v>121</v>
      </c>
      <c r="G132" s="78" t="s">
        <v>43</v>
      </c>
      <c r="H132" s="49">
        <v>580</v>
      </c>
      <c r="I132" s="71">
        <v>10</v>
      </c>
      <c r="J132" s="71">
        <v>8</v>
      </c>
      <c r="K132" s="71" t="str">
        <f>""</f>
        <v/>
      </c>
      <c r="L132" s="72" t="str">
        <f>""</f>
        <v/>
      </c>
      <c r="M132" s="72" t="str">
        <f>""</f>
        <v/>
      </c>
      <c r="N132" s="72" t="str">
        <f>""</f>
        <v/>
      </c>
      <c r="O132" s="72" t="str">
        <f>""</f>
        <v/>
      </c>
      <c r="P132" s="72">
        <v>1</v>
      </c>
      <c r="Q132" s="71" t="s">
        <v>6</v>
      </c>
      <c r="R132" s="71">
        <f t="shared" si="3"/>
        <v>1</v>
      </c>
    </row>
    <row r="133" spans="1:18" ht="18" customHeight="1" x14ac:dyDescent="0.35">
      <c r="A133" s="43">
        <v>27</v>
      </c>
      <c r="B133" s="23" t="s">
        <v>122</v>
      </c>
      <c r="C133" s="28"/>
      <c r="D133" s="28" t="str">
        <f t="shared" si="2"/>
        <v>[27O] Each Fiberglass, Plastic or Foam Product Process Line Using Only Polyester Resin</v>
      </c>
      <c r="E133" s="24" t="s">
        <v>123</v>
      </c>
      <c r="F133" s="24" t="s">
        <v>123</v>
      </c>
      <c r="G133" s="97" t="s">
        <v>43</v>
      </c>
      <c r="H133" s="51">
        <v>758</v>
      </c>
      <c r="I133" s="98">
        <v>20</v>
      </c>
      <c r="J133" s="98">
        <v>16</v>
      </c>
      <c r="K133" s="71" t="str">
        <f>""</f>
        <v/>
      </c>
      <c r="L133" s="72" t="str">
        <f>""</f>
        <v/>
      </c>
      <c r="M133" s="72" t="str">
        <f>""</f>
        <v/>
      </c>
      <c r="N133" s="72" t="str">
        <f>""</f>
        <v/>
      </c>
      <c r="O133" s="72" t="str">
        <f>""</f>
        <v/>
      </c>
      <c r="P133" s="72">
        <v>1</v>
      </c>
      <c r="Q133" s="71" t="s">
        <v>6</v>
      </c>
      <c r="R133" s="71">
        <f t="shared" si="3"/>
        <v>1</v>
      </c>
    </row>
    <row r="134" spans="1:18" ht="44.15" customHeight="1" x14ac:dyDescent="0.35">
      <c r="A134" s="43">
        <v>27</v>
      </c>
      <c r="B134" s="23" t="s">
        <v>124</v>
      </c>
      <c r="C134" s="28"/>
      <c r="D134" s="28" t="str">
        <f t="shared" ref="D134:D196" si="4">_xlfn.CONCAT("[",A134,B134,"]"," ",E134)</f>
        <v>[27P] Each Surface Coating Application Station w/o control equipment (except automotive painting) where combined coating, and cleaning solvent usage is &lt; 1 gallon/day or &lt; 50 gallons/year</v>
      </c>
      <c r="E134" s="24" t="s">
        <v>125</v>
      </c>
      <c r="F134" s="24" t="s">
        <v>125</v>
      </c>
      <c r="G134" s="78" t="s">
        <v>43</v>
      </c>
      <c r="H134" s="50">
        <v>663</v>
      </c>
      <c r="I134" s="72">
        <v>12</v>
      </c>
      <c r="J134" s="72">
        <v>12</v>
      </c>
      <c r="K134" s="71" t="str">
        <f>""</f>
        <v/>
      </c>
      <c r="L134" s="72" t="str">
        <f>""</f>
        <v/>
      </c>
      <c r="M134" s="72" t="str">
        <f>""</f>
        <v/>
      </c>
      <c r="N134" s="72" t="str">
        <f>""</f>
        <v/>
      </c>
      <c r="O134" s="72" t="str">
        <f>""</f>
        <v/>
      </c>
      <c r="P134" s="72">
        <v>1</v>
      </c>
      <c r="Q134" s="72" t="s">
        <v>6</v>
      </c>
      <c r="R134" s="71">
        <f t="shared" ref="R134:R197" si="5">IF(Q134="Yes", 1, "")</f>
        <v>1</v>
      </c>
    </row>
    <row r="135" spans="1:18" ht="34" customHeight="1" x14ac:dyDescent="0.35">
      <c r="A135" s="43">
        <v>27</v>
      </c>
      <c r="B135" s="23" t="s">
        <v>126</v>
      </c>
      <c r="C135" s="28"/>
      <c r="D135" s="28" t="str">
        <f t="shared" si="4"/>
        <v>[27Q] Each Wood Products Coating Application Station of coatings and stripper w/o control equipment at a facility using &lt; 500 gallons/year for Wood Products Coating Operations</v>
      </c>
      <c r="E135" s="24" t="s">
        <v>127</v>
      </c>
      <c r="F135" s="24" t="s">
        <v>127</v>
      </c>
      <c r="G135" s="48" t="s">
        <v>43</v>
      </c>
      <c r="H135" s="50">
        <v>841</v>
      </c>
      <c r="I135" s="72">
        <v>16</v>
      </c>
      <c r="J135" s="72">
        <v>12</v>
      </c>
      <c r="K135" s="71" t="str">
        <f>""</f>
        <v/>
      </c>
      <c r="L135" s="72" t="str">
        <f>""</f>
        <v/>
      </c>
      <c r="M135" s="72" t="str">
        <f>""</f>
        <v/>
      </c>
      <c r="N135" s="72" t="str">
        <f>""</f>
        <v/>
      </c>
      <c r="O135" s="72" t="str">
        <f>""</f>
        <v/>
      </c>
      <c r="P135" s="72">
        <v>1</v>
      </c>
      <c r="Q135" s="72" t="s">
        <v>6</v>
      </c>
      <c r="R135" s="71">
        <f t="shared" si="5"/>
        <v>1</v>
      </c>
    </row>
    <row r="136" spans="1:18" ht="23.15" customHeight="1" x14ac:dyDescent="0.35">
      <c r="A136" s="43">
        <v>27</v>
      </c>
      <c r="B136" s="23" t="s">
        <v>128</v>
      </c>
      <c r="C136" s="28"/>
      <c r="D136" s="28" t="str">
        <f t="shared" si="4"/>
        <v>[27R] Each autobody shop/facility applying &lt; 5 gallons/day of automotive coating subject to Rule 67.20 (as applied or sprayed)</v>
      </c>
      <c r="E136" s="24" t="s">
        <v>451</v>
      </c>
      <c r="F136" s="24" t="s">
        <v>129</v>
      </c>
      <c r="G136" s="48">
        <v>4278</v>
      </c>
      <c r="H136" s="50">
        <v>1223</v>
      </c>
      <c r="I136" s="72">
        <v>15</v>
      </c>
      <c r="J136" s="72">
        <v>12</v>
      </c>
      <c r="K136" s="71" t="str">
        <f>""</f>
        <v/>
      </c>
      <c r="L136" s="72" t="str">
        <f>""</f>
        <v/>
      </c>
      <c r="M136" s="72" t="str">
        <f>""</f>
        <v/>
      </c>
      <c r="N136" s="72" t="str">
        <f>""</f>
        <v/>
      </c>
      <c r="O136" s="72" t="str">
        <f>""</f>
        <v/>
      </c>
      <c r="P136" s="72">
        <v>1</v>
      </c>
      <c r="Q136" s="72" t="s">
        <v>267</v>
      </c>
      <c r="R136" s="71" t="str">
        <f t="shared" si="5"/>
        <v/>
      </c>
    </row>
    <row r="137" spans="1:18" ht="36" customHeight="1" x14ac:dyDescent="0.35">
      <c r="A137" s="43">
        <v>27</v>
      </c>
      <c r="B137" s="23" t="s">
        <v>130</v>
      </c>
      <c r="C137" s="28"/>
      <c r="D137" s="28" t="str">
        <f t="shared" si="4"/>
        <v>[27U] Each Adhesive Materials Application Station w/o control equipment at facilities emitting ≤ 5 tons/year of VOC from equipment in this fee schedule</v>
      </c>
      <c r="E137" s="25" t="s">
        <v>131</v>
      </c>
      <c r="F137" s="25" t="s">
        <v>131</v>
      </c>
      <c r="G137" s="78" t="s">
        <v>43</v>
      </c>
      <c r="H137" s="50">
        <v>717</v>
      </c>
      <c r="I137" s="72">
        <v>10</v>
      </c>
      <c r="J137" s="72">
        <v>8</v>
      </c>
      <c r="K137" s="71" t="str">
        <f>""</f>
        <v/>
      </c>
      <c r="L137" s="72" t="str">
        <f>""</f>
        <v/>
      </c>
      <c r="M137" s="72" t="str">
        <f>""</f>
        <v/>
      </c>
      <c r="N137" s="72" t="str">
        <f>""</f>
        <v/>
      </c>
      <c r="O137" s="72" t="str">
        <f>""</f>
        <v/>
      </c>
      <c r="P137" s="72">
        <v>1</v>
      </c>
      <c r="Q137" s="72" t="s">
        <v>6</v>
      </c>
      <c r="R137" s="71">
        <f t="shared" si="5"/>
        <v>1</v>
      </c>
    </row>
    <row r="138" spans="1:18" ht="35.15" customHeight="1" x14ac:dyDescent="0.35">
      <c r="A138" s="43">
        <v>27</v>
      </c>
      <c r="B138" s="23" t="s">
        <v>132</v>
      </c>
      <c r="C138" s="28"/>
      <c r="D138" s="28" t="str">
        <f t="shared" si="4"/>
        <v>[27V] Each Adhesive Materials Application Station w/o control equipment at facilities emitting &gt; 5 tons/year of VOC from equipment in this fee schedule</v>
      </c>
      <c r="E138" s="24" t="s">
        <v>133</v>
      </c>
      <c r="F138" s="24" t="s">
        <v>133</v>
      </c>
      <c r="G138" s="78" t="s">
        <v>43</v>
      </c>
      <c r="H138" s="50">
        <v>1341</v>
      </c>
      <c r="I138" s="72">
        <v>16</v>
      </c>
      <c r="J138" s="72">
        <v>12</v>
      </c>
      <c r="K138" s="71" t="str">
        <f>""</f>
        <v/>
      </c>
      <c r="L138" s="72" t="str">
        <f>""</f>
        <v/>
      </c>
      <c r="M138" s="72" t="str">
        <f>""</f>
        <v/>
      </c>
      <c r="N138" s="72" t="str">
        <f>""</f>
        <v/>
      </c>
      <c r="O138" s="72" t="str">
        <f>""</f>
        <v/>
      </c>
      <c r="P138" s="72">
        <v>5</v>
      </c>
      <c r="Q138" s="72" t="s">
        <v>6</v>
      </c>
      <c r="R138" s="71">
        <f t="shared" si="5"/>
        <v>1</v>
      </c>
    </row>
    <row r="139" spans="1:18" ht="23.15" customHeight="1" x14ac:dyDescent="0.35">
      <c r="A139" s="43">
        <v>27</v>
      </c>
      <c r="B139" s="23" t="s">
        <v>56</v>
      </c>
      <c r="C139" s="28"/>
      <c r="D139" s="28" t="str">
        <f t="shared" si="4"/>
        <v>[27W] Each Adhesive Materials Application Station w/o control equipment where adhesive materials usage is &lt; 55 gallons/year</v>
      </c>
      <c r="E139" s="24" t="s">
        <v>134</v>
      </c>
      <c r="F139" s="24" t="s">
        <v>134</v>
      </c>
      <c r="G139" s="48" t="s">
        <v>43</v>
      </c>
      <c r="H139" s="50">
        <v>789</v>
      </c>
      <c r="I139" s="72">
        <v>10</v>
      </c>
      <c r="J139" s="72">
        <v>8</v>
      </c>
      <c r="K139" s="71" t="str">
        <f>""</f>
        <v/>
      </c>
      <c r="L139" s="72" t="str">
        <f>""</f>
        <v/>
      </c>
      <c r="M139" s="72" t="str">
        <f>""</f>
        <v/>
      </c>
      <c r="N139" s="72" t="str">
        <f>""</f>
        <v/>
      </c>
      <c r="O139" s="72" t="str">
        <f>""</f>
        <v/>
      </c>
      <c r="P139" s="72">
        <v>1</v>
      </c>
      <c r="Q139" s="72" t="s">
        <v>6</v>
      </c>
      <c r="R139" s="71">
        <f t="shared" si="5"/>
        <v>1</v>
      </c>
    </row>
    <row r="140" spans="1:18" ht="23.15" customHeight="1" x14ac:dyDescent="0.35">
      <c r="A140" s="41" t="s">
        <v>307</v>
      </c>
      <c r="B140" s="22"/>
      <c r="C140" s="22"/>
      <c r="D140" s="28"/>
      <c r="E140" s="22"/>
      <c r="F140" s="22"/>
      <c r="G140" s="41"/>
      <c r="H140" s="68"/>
      <c r="I140" s="69"/>
      <c r="J140" s="69"/>
      <c r="K140" s="69"/>
      <c r="L140" s="69"/>
      <c r="M140" s="69"/>
      <c r="N140" s="69"/>
      <c r="O140" s="69"/>
      <c r="P140" s="69"/>
      <c r="Q140" s="69"/>
      <c r="R140" s="71" t="str">
        <f t="shared" si="5"/>
        <v/>
      </c>
    </row>
    <row r="141" spans="1:18" ht="23.15" customHeight="1" x14ac:dyDescent="0.35">
      <c r="A141" s="43">
        <v>28</v>
      </c>
      <c r="B141" s="23" t="s">
        <v>41</v>
      </c>
      <c r="C141" s="28"/>
      <c r="D141" s="28" t="str">
        <f t="shared" si="4"/>
        <v>[28A] Each Vapor Degreaser with an Air Vapor Interfacial area &gt; 5 square feet</v>
      </c>
      <c r="E141" s="24" t="s">
        <v>135</v>
      </c>
      <c r="F141" s="24" t="s">
        <v>135</v>
      </c>
      <c r="G141" s="78" t="s">
        <v>43</v>
      </c>
      <c r="H141" s="50">
        <v>494</v>
      </c>
      <c r="I141" s="72">
        <v>16</v>
      </c>
      <c r="J141" s="72">
        <v>12</v>
      </c>
      <c r="K141" s="71" t="str">
        <f>""</f>
        <v/>
      </c>
      <c r="L141" s="72" t="str">
        <f>""</f>
        <v/>
      </c>
      <c r="M141" s="72" t="str">
        <f>""</f>
        <v/>
      </c>
      <c r="N141" s="72" t="str">
        <f>""</f>
        <v/>
      </c>
      <c r="O141" s="72" t="str">
        <f>""</f>
        <v/>
      </c>
      <c r="P141" s="72">
        <v>1</v>
      </c>
      <c r="Q141" s="72" t="s">
        <v>267</v>
      </c>
      <c r="R141" s="71" t="str">
        <f t="shared" si="5"/>
        <v/>
      </c>
    </row>
    <row r="142" spans="1:18" ht="14.15" customHeight="1" x14ac:dyDescent="0.35">
      <c r="A142" s="43">
        <v>28</v>
      </c>
      <c r="B142" s="23" t="s">
        <v>45</v>
      </c>
      <c r="C142" s="28"/>
      <c r="D142" s="28" t="str">
        <f t="shared" si="4"/>
        <v>[28B] Each Cold Solvent Degreaser with liquid surface area &gt; 5 square feet</v>
      </c>
      <c r="E142" s="24" t="s">
        <v>136</v>
      </c>
      <c r="F142" s="24" t="s">
        <v>136</v>
      </c>
      <c r="G142" s="78" t="s">
        <v>43</v>
      </c>
      <c r="H142" s="49">
        <v>372</v>
      </c>
      <c r="I142" s="71">
        <v>10</v>
      </c>
      <c r="J142" s="71">
        <v>8</v>
      </c>
      <c r="K142" s="71" t="str">
        <f>""</f>
        <v/>
      </c>
      <c r="L142" s="72" t="str">
        <f>""</f>
        <v/>
      </c>
      <c r="M142" s="72" t="str">
        <f>""</f>
        <v/>
      </c>
      <c r="N142" s="72" t="str">
        <f>""</f>
        <v/>
      </c>
      <c r="O142" s="72" t="str">
        <f>""</f>
        <v/>
      </c>
      <c r="P142" s="72">
        <v>1</v>
      </c>
      <c r="Q142" s="71" t="s">
        <v>267</v>
      </c>
      <c r="R142" s="71" t="str">
        <f t="shared" si="5"/>
        <v/>
      </c>
    </row>
    <row r="143" spans="1:18" ht="12" customHeight="1" x14ac:dyDescent="0.35">
      <c r="A143" s="43">
        <v>28</v>
      </c>
      <c r="B143" s="23" t="s">
        <v>51</v>
      </c>
      <c r="C143" s="28"/>
      <c r="D143" s="28" t="str">
        <f t="shared" si="4"/>
        <v>[28D] Each Paint Stripping Tank</v>
      </c>
      <c r="E143" s="24" t="s">
        <v>137</v>
      </c>
      <c r="F143" s="24" t="s">
        <v>137</v>
      </c>
      <c r="G143" s="78" t="s">
        <v>43</v>
      </c>
      <c r="H143" s="49">
        <v>367</v>
      </c>
      <c r="I143" s="71">
        <v>10</v>
      </c>
      <c r="J143" s="71">
        <v>8</v>
      </c>
      <c r="K143" s="71" t="str">
        <f>""</f>
        <v/>
      </c>
      <c r="L143" s="72" t="str">
        <f>""</f>
        <v/>
      </c>
      <c r="M143" s="72" t="str">
        <f>""</f>
        <v/>
      </c>
      <c r="N143" s="72" t="str">
        <f>""</f>
        <v/>
      </c>
      <c r="O143" s="72" t="str">
        <f>""</f>
        <v/>
      </c>
      <c r="P143" s="72">
        <v>1</v>
      </c>
      <c r="Q143" s="71" t="s">
        <v>267</v>
      </c>
      <c r="R143" s="71" t="str">
        <f t="shared" si="5"/>
        <v/>
      </c>
    </row>
    <row r="144" spans="1:18" ht="12" customHeight="1" x14ac:dyDescent="0.35">
      <c r="A144" s="43">
        <v>28</v>
      </c>
      <c r="B144" s="23" t="s">
        <v>66</v>
      </c>
      <c r="C144" s="28"/>
      <c r="D144" s="28"/>
      <c r="E144" s="24" t="s">
        <v>67</v>
      </c>
      <c r="F144" s="24" t="s">
        <v>67</v>
      </c>
      <c r="G144" s="25"/>
      <c r="H144" s="81"/>
      <c r="I144" s="82"/>
      <c r="J144" s="82"/>
      <c r="K144" s="82"/>
      <c r="L144" s="82"/>
      <c r="M144" s="82"/>
      <c r="N144" s="82"/>
      <c r="O144" s="82"/>
      <c r="P144" s="82"/>
      <c r="Q144" s="82"/>
      <c r="R144" s="71" t="str">
        <f t="shared" si="5"/>
        <v/>
      </c>
    </row>
    <row r="145" spans="1:18" ht="11.15" customHeight="1" x14ac:dyDescent="0.35">
      <c r="A145" s="43">
        <v>28</v>
      </c>
      <c r="B145" s="23" t="s">
        <v>68</v>
      </c>
      <c r="C145" s="28"/>
      <c r="D145" s="28" t="str">
        <f t="shared" si="4"/>
        <v>[28F] Each Remote Reservoir Cleaners</v>
      </c>
      <c r="E145" s="24" t="s">
        <v>452</v>
      </c>
      <c r="F145" s="24" t="s">
        <v>138</v>
      </c>
      <c r="G145" s="78" t="s">
        <v>43</v>
      </c>
      <c r="H145" s="49">
        <v>351</v>
      </c>
      <c r="I145" s="71">
        <v>10</v>
      </c>
      <c r="J145" s="71">
        <v>8</v>
      </c>
      <c r="K145" s="71" t="str">
        <f>""</f>
        <v/>
      </c>
      <c r="L145" s="72" t="str">
        <f>""</f>
        <v/>
      </c>
      <c r="M145" s="72" t="str">
        <f>""</f>
        <v/>
      </c>
      <c r="N145" s="72" t="str">
        <f>""</f>
        <v/>
      </c>
      <c r="O145" s="72" t="str">
        <f>""</f>
        <v/>
      </c>
      <c r="P145" s="72">
        <v>1</v>
      </c>
      <c r="Q145" s="71" t="s">
        <v>267</v>
      </c>
      <c r="R145" s="71" t="str">
        <f t="shared" si="5"/>
        <v/>
      </c>
    </row>
    <row r="146" spans="1:18" ht="12" customHeight="1" x14ac:dyDescent="0.35">
      <c r="A146" s="43">
        <v>28</v>
      </c>
      <c r="B146" s="23" t="s">
        <v>70</v>
      </c>
      <c r="C146" s="28"/>
      <c r="D146" s="28"/>
      <c r="E146" s="24" t="s">
        <v>67</v>
      </c>
      <c r="F146" s="24" t="s">
        <v>67</v>
      </c>
      <c r="G146" s="25"/>
      <c r="H146" s="81"/>
      <c r="I146" s="82"/>
      <c r="J146" s="82"/>
      <c r="K146" s="82"/>
      <c r="L146" s="82"/>
      <c r="M146" s="82"/>
      <c r="N146" s="82"/>
      <c r="O146" s="82"/>
      <c r="P146" s="82"/>
      <c r="R146" s="71" t="str">
        <f t="shared" si="5"/>
        <v/>
      </c>
    </row>
    <row r="147" spans="1:18" ht="12" customHeight="1" x14ac:dyDescent="0.35">
      <c r="A147" s="43">
        <v>28</v>
      </c>
      <c r="B147" s="23" t="s">
        <v>71</v>
      </c>
      <c r="C147" s="28"/>
      <c r="D147" s="28" t="str">
        <f t="shared" si="4"/>
        <v>[28H] Each Vapor Degreaser with an Air-Vapor Interfacial area ≤ 5 square feet</v>
      </c>
      <c r="E147" s="24" t="s">
        <v>453</v>
      </c>
      <c r="F147" s="25" t="s">
        <v>139</v>
      </c>
      <c r="G147" s="78" t="s">
        <v>43</v>
      </c>
      <c r="H147" s="49">
        <v>441</v>
      </c>
      <c r="I147" s="71">
        <v>10</v>
      </c>
      <c r="J147" s="71">
        <v>8</v>
      </c>
      <c r="K147" s="71" t="str">
        <f>""</f>
        <v/>
      </c>
      <c r="L147" s="72" t="str">
        <f>""</f>
        <v/>
      </c>
      <c r="M147" s="72" t="str">
        <f>""</f>
        <v/>
      </c>
      <c r="N147" s="72" t="str">
        <f>""</f>
        <v/>
      </c>
      <c r="O147" s="72" t="str">
        <f>""</f>
        <v/>
      </c>
      <c r="P147" s="72">
        <v>1</v>
      </c>
      <c r="Q147" s="98" t="s">
        <v>267</v>
      </c>
      <c r="R147" s="71" t="str">
        <f t="shared" si="5"/>
        <v/>
      </c>
    </row>
    <row r="148" spans="1:18" ht="11.15" customHeight="1" x14ac:dyDescent="0.35">
      <c r="A148" s="43">
        <v>28</v>
      </c>
      <c r="B148" s="23" t="s">
        <v>111</v>
      </c>
      <c r="C148" s="28"/>
      <c r="D148" s="28" t="str">
        <f t="shared" si="4"/>
        <v>[28I] Each Cold Solvent Degreaser with a liquid surface area ≤ 5 square feet</v>
      </c>
      <c r="E148" s="24" t="s">
        <v>454</v>
      </c>
      <c r="F148" s="24" t="s">
        <v>140</v>
      </c>
      <c r="G148" s="78" t="s">
        <v>43</v>
      </c>
      <c r="H148" s="49">
        <v>326</v>
      </c>
      <c r="I148" s="71">
        <v>10</v>
      </c>
      <c r="J148" s="71">
        <v>8</v>
      </c>
      <c r="K148" s="71" t="str">
        <f>""</f>
        <v/>
      </c>
      <c r="L148" s="72" t="str">
        <f>""</f>
        <v/>
      </c>
      <c r="M148" s="72" t="str">
        <f>""</f>
        <v/>
      </c>
      <c r="N148" s="72" t="str">
        <f>""</f>
        <v/>
      </c>
      <c r="O148" s="72" t="str">
        <f>""</f>
        <v/>
      </c>
      <c r="P148" s="72">
        <v>1</v>
      </c>
      <c r="Q148" s="98" t="s">
        <v>267</v>
      </c>
      <c r="R148" s="71" t="str">
        <f t="shared" si="5"/>
        <v/>
      </c>
    </row>
    <row r="149" spans="1:18" ht="12" customHeight="1" x14ac:dyDescent="0.35">
      <c r="A149" s="43">
        <v>28</v>
      </c>
      <c r="B149" s="23" t="s">
        <v>113</v>
      </c>
      <c r="C149" s="28"/>
      <c r="D149" s="28" t="str">
        <f t="shared" si="4"/>
        <v>[28J] Each Metal Inspection Tank</v>
      </c>
      <c r="E149" s="24" t="s">
        <v>455</v>
      </c>
      <c r="F149" s="24" t="s">
        <v>141</v>
      </c>
      <c r="G149" s="78" t="s">
        <v>43</v>
      </c>
      <c r="H149" s="49">
        <v>303</v>
      </c>
      <c r="I149" s="71">
        <v>10</v>
      </c>
      <c r="J149" s="71">
        <v>8</v>
      </c>
      <c r="K149" s="71" t="str">
        <f>""</f>
        <v/>
      </c>
      <c r="L149" s="72" t="str">
        <f>""</f>
        <v/>
      </c>
      <c r="M149" s="72" t="str">
        <f>""</f>
        <v/>
      </c>
      <c r="N149" s="72" t="str">
        <f>""</f>
        <v/>
      </c>
      <c r="O149" s="72" t="str">
        <f>""</f>
        <v/>
      </c>
      <c r="P149" s="72">
        <v>1</v>
      </c>
      <c r="Q149" s="98" t="s">
        <v>267</v>
      </c>
      <c r="R149" s="71" t="str">
        <f t="shared" si="5"/>
        <v/>
      </c>
    </row>
    <row r="150" spans="1:18" ht="21" customHeight="1" x14ac:dyDescent="0.35">
      <c r="A150" s="99">
        <v>28</v>
      </c>
      <c r="B150" s="100" t="s">
        <v>115</v>
      </c>
      <c r="C150" s="117"/>
      <c r="D150" s="28" t="str">
        <f t="shared" si="4"/>
        <v>[28K] Each Contract Service Remote Reservoir Cleaners with &gt; 100 units</v>
      </c>
      <c r="E150" s="101" t="s">
        <v>456</v>
      </c>
      <c r="F150" s="101" t="s">
        <v>142</v>
      </c>
      <c r="G150" s="102" t="s">
        <v>43</v>
      </c>
      <c r="H150" s="103">
        <v>44</v>
      </c>
      <c r="I150" s="104"/>
      <c r="J150" s="104"/>
      <c r="K150" s="104"/>
      <c r="L150" s="104"/>
      <c r="M150" s="104"/>
      <c r="N150" s="104"/>
      <c r="O150" s="104"/>
      <c r="P150" s="104">
        <v>1</v>
      </c>
      <c r="Q150" s="104"/>
      <c r="R150" s="71" t="str">
        <f t="shared" si="5"/>
        <v/>
      </c>
    </row>
    <row r="151" spans="1:18" ht="23.15" customHeight="1" x14ac:dyDescent="0.35">
      <c r="A151" s="99">
        <v>28</v>
      </c>
      <c r="B151" s="100" t="s">
        <v>117</v>
      </c>
      <c r="C151" s="117"/>
      <c r="D151" s="28" t="str">
        <f t="shared" si="4"/>
        <v>[28L] Each Contract Service Cold Degreasers with a liquid surface area of ≤ 5 square feet</v>
      </c>
      <c r="E151" s="101" t="s">
        <v>457</v>
      </c>
      <c r="F151" s="105" t="s">
        <v>143</v>
      </c>
      <c r="G151" s="102" t="s">
        <v>43</v>
      </c>
      <c r="H151" s="103">
        <v>18</v>
      </c>
      <c r="I151" s="104"/>
      <c r="J151" s="104"/>
      <c r="K151" s="104"/>
      <c r="L151" s="104"/>
      <c r="M151" s="104"/>
      <c r="N151" s="104"/>
      <c r="O151" s="104"/>
      <c r="P151" s="104">
        <v>1</v>
      </c>
      <c r="Q151" s="104"/>
      <c r="R151" s="71" t="str">
        <f t="shared" si="5"/>
        <v/>
      </c>
    </row>
    <row r="152" spans="1:18" ht="11.15" customHeight="1" x14ac:dyDescent="0.35">
      <c r="A152" s="43">
        <v>28</v>
      </c>
      <c r="B152" s="23" t="s">
        <v>119</v>
      </c>
      <c r="C152" s="28"/>
      <c r="D152" s="28" t="str">
        <f t="shared" si="4"/>
        <v>[28M] Each facility-wide Solvent Application Operation</v>
      </c>
      <c r="E152" s="24" t="s">
        <v>144</v>
      </c>
      <c r="F152" s="24" t="s">
        <v>144</v>
      </c>
      <c r="G152" s="93" t="s">
        <v>43</v>
      </c>
      <c r="H152" s="106">
        <v>907</v>
      </c>
      <c r="I152" s="72">
        <v>16</v>
      </c>
      <c r="J152" s="72">
        <v>12</v>
      </c>
      <c r="K152" s="71" t="str">
        <f>""</f>
        <v/>
      </c>
      <c r="L152" s="72" t="str">
        <f>""</f>
        <v/>
      </c>
      <c r="M152" s="72" t="str">
        <f>""</f>
        <v/>
      </c>
      <c r="N152" s="72" t="str">
        <f>""</f>
        <v/>
      </c>
      <c r="O152" s="72" t="str">
        <f>""</f>
        <v/>
      </c>
      <c r="P152" s="72">
        <v>1</v>
      </c>
      <c r="Q152" s="107" t="s">
        <v>267</v>
      </c>
      <c r="R152" s="71" t="str">
        <f t="shared" si="5"/>
        <v/>
      </c>
    </row>
    <row r="153" spans="1:18" ht="16" customHeight="1" x14ac:dyDescent="0.35">
      <c r="A153" s="41" t="s">
        <v>308</v>
      </c>
      <c r="B153" s="22"/>
      <c r="C153" s="22"/>
      <c r="D153" s="28"/>
      <c r="E153" s="22"/>
      <c r="F153" s="22"/>
      <c r="G153" s="41"/>
      <c r="H153" s="68"/>
      <c r="I153" s="69"/>
      <c r="J153" s="69"/>
      <c r="K153" s="69"/>
      <c r="L153" s="69"/>
      <c r="M153" s="69"/>
      <c r="N153" s="69"/>
      <c r="O153" s="69"/>
      <c r="P153" s="69"/>
      <c r="Q153" s="69"/>
      <c r="R153" s="71" t="str">
        <f t="shared" si="5"/>
        <v/>
      </c>
    </row>
    <row r="154" spans="1:18" ht="14.15" customHeight="1" x14ac:dyDescent="0.35">
      <c r="A154" s="43">
        <v>29</v>
      </c>
      <c r="B154" s="23" t="s">
        <v>41</v>
      </c>
      <c r="C154" s="28"/>
      <c r="D154" s="28" t="str">
        <f t="shared" si="4"/>
        <v>[29A] Each Solder Leveler</v>
      </c>
      <c r="E154" s="24" t="s">
        <v>145</v>
      </c>
      <c r="F154" s="24" t="s">
        <v>145</v>
      </c>
      <c r="G154" s="78" t="s">
        <v>43</v>
      </c>
      <c r="H154" s="49">
        <v>515</v>
      </c>
      <c r="I154" s="71">
        <v>14</v>
      </c>
      <c r="J154" s="71">
        <v>10</v>
      </c>
      <c r="K154" s="71" t="str">
        <f>""</f>
        <v/>
      </c>
      <c r="L154" s="72" t="str">
        <f>""</f>
        <v/>
      </c>
      <c r="M154" s="72" t="str">
        <f>""</f>
        <v/>
      </c>
      <c r="N154" s="72" t="str">
        <f>""</f>
        <v/>
      </c>
      <c r="O154" s="72" t="str">
        <f>""</f>
        <v/>
      </c>
      <c r="P154" s="72">
        <v>1</v>
      </c>
      <c r="Q154" s="71" t="s">
        <v>267</v>
      </c>
      <c r="R154" s="71" t="str">
        <f t="shared" si="5"/>
        <v/>
      </c>
    </row>
    <row r="155" spans="1:18" ht="14.15" customHeight="1" x14ac:dyDescent="0.35">
      <c r="A155" s="41" t="s">
        <v>309</v>
      </c>
      <c r="B155" s="22"/>
      <c r="C155" s="22"/>
      <c r="D155" s="28"/>
      <c r="E155" s="22"/>
      <c r="F155" s="22"/>
      <c r="G155" s="41"/>
      <c r="H155" s="68"/>
      <c r="I155" s="69"/>
      <c r="J155" s="69"/>
      <c r="K155" s="69"/>
      <c r="L155" s="69"/>
      <c r="M155" s="69"/>
      <c r="N155" s="69"/>
      <c r="O155" s="69"/>
      <c r="P155" s="69"/>
      <c r="Q155" s="69"/>
      <c r="R155" s="71" t="str">
        <f t="shared" si="5"/>
        <v/>
      </c>
    </row>
    <row r="156" spans="1:18" ht="12" customHeight="1" x14ac:dyDescent="0.35">
      <c r="A156" s="43">
        <v>30</v>
      </c>
      <c r="B156" s="23" t="s">
        <v>41</v>
      </c>
      <c r="C156" s="28"/>
      <c r="D156" s="28" t="str">
        <f t="shared" si="4"/>
        <v>[30A] Each Kelp and Biogum Products Solvent Dryer</v>
      </c>
      <c r="E156" s="24" t="s">
        <v>458</v>
      </c>
      <c r="F156" s="24" t="s">
        <v>146</v>
      </c>
      <c r="G156" s="77" t="s">
        <v>43</v>
      </c>
      <c r="H156" s="49">
        <v>1712</v>
      </c>
      <c r="I156" s="71">
        <v>20</v>
      </c>
      <c r="J156" s="71">
        <v>16</v>
      </c>
      <c r="K156" s="71" t="str">
        <f>""</f>
        <v/>
      </c>
      <c r="L156" s="72" t="str">
        <f>""</f>
        <v/>
      </c>
      <c r="M156" s="72" t="str">
        <f>""</f>
        <v/>
      </c>
      <c r="N156" s="72" t="str">
        <f>""</f>
        <v/>
      </c>
      <c r="O156" s="72" t="str">
        <f>""</f>
        <v/>
      </c>
      <c r="P156" s="72">
        <v>1</v>
      </c>
      <c r="Q156" s="71" t="s">
        <v>6</v>
      </c>
      <c r="R156" s="71">
        <f t="shared" si="5"/>
        <v>1</v>
      </c>
    </row>
    <row r="157" spans="1:18" ht="15" customHeight="1" x14ac:dyDescent="0.35">
      <c r="A157" s="41" t="s">
        <v>310</v>
      </c>
      <c r="B157" s="22"/>
      <c r="C157" s="22"/>
      <c r="D157" s="28"/>
      <c r="E157" s="22"/>
      <c r="F157" s="22"/>
      <c r="G157" s="41"/>
      <c r="H157" s="68"/>
      <c r="I157" s="69"/>
      <c r="J157" s="69"/>
      <c r="K157" s="69"/>
      <c r="L157" s="69"/>
      <c r="M157" s="69"/>
      <c r="N157" s="69"/>
      <c r="O157" s="69"/>
      <c r="P157" s="69"/>
      <c r="Q157" s="69"/>
      <c r="R157" s="71" t="str">
        <f t="shared" si="5"/>
        <v/>
      </c>
    </row>
    <row r="158" spans="1:18" ht="23.15" customHeight="1" x14ac:dyDescent="0.35">
      <c r="A158" s="43">
        <v>31</v>
      </c>
      <c r="B158" s="23" t="s">
        <v>41</v>
      </c>
      <c r="C158" s="28"/>
      <c r="D158" s="28" t="str">
        <f t="shared" si="4"/>
        <v>[31A] Each Dry Cleaner using Halogenated Hydrocarbon Solvents required to install Control Equipment (no new applications)</v>
      </c>
      <c r="E158" s="24" t="s">
        <v>459</v>
      </c>
      <c r="F158" s="24" t="s">
        <v>147</v>
      </c>
      <c r="G158" s="78" t="s">
        <v>43</v>
      </c>
      <c r="H158" s="50">
        <v>893</v>
      </c>
      <c r="I158" s="72" t="s">
        <v>24</v>
      </c>
      <c r="J158" s="72">
        <v>10</v>
      </c>
      <c r="K158" s="71" t="str">
        <f>""</f>
        <v/>
      </c>
      <c r="L158" s="72" t="str">
        <f>""</f>
        <v/>
      </c>
      <c r="M158" s="72" t="str">
        <f>""</f>
        <v/>
      </c>
      <c r="N158" s="72" t="str">
        <f>""</f>
        <v/>
      </c>
      <c r="O158" s="72" t="str">
        <f>""</f>
        <v/>
      </c>
      <c r="P158" s="72">
        <v>1</v>
      </c>
      <c r="Q158" s="72" t="s">
        <v>267</v>
      </c>
      <c r="R158" s="71" t="str">
        <f t="shared" si="5"/>
        <v/>
      </c>
    </row>
    <row r="159" spans="1:18" ht="18" customHeight="1" x14ac:dyDescent="0.35">
      <c r="A159" s="43">
        <v>31</v>
      </c>
      <c r="B159" s="23" t="s">
        <v>45</v>
      </c>
      <c r="C159" s="28"/>
      <c r="D159" s="28" t="str">
        <f t="shared" si="4"/>
        <v>[31B] Each Dry Cleaner using Petroleum Based Solvents</v>
      </c>
      <c r="E159" s="24" t="s">
        <v>460</v>
      </c>
      <c r="F159" s="24" t="s">
        <v>148</v>
      </c>
      <c r="G159" s="77" t="s">
        <v>43</v>
      </c>
      <c r="H159" s="49">
        <v>542</v>
      </c>
      <c r="I159" s="71">
        <v>12</v>
      </c>
      <c r="J159" s="71">
        <v>8</v>
      </c>
      <c r="K159" s="71" t="str">
        <f>""</f>
        <v/>
      </c>
      <c r="L159" s="72" t="str">
        <f>""</f>
        <v/>
      </c>
      <c r="M159" s="72" t="str">
        <f>""</f>
        <v/>
      </c>
      <c r="N159" s="72" t="str">
        <f>""</f>
        <v/>
      </c>
      <c r="O159" s="72" t="str">
        <f>""</f>
        <v/>
      </c>
      <c r="P159" s="72">
        <v>1</v>
      </c>
      <c r="Q159" s="71" t="s">
        <v>267</v>
      </c>
      <c r="R159" s="71" t="str">
        <f t="shared" si="5"/>
        <v/>
      </c>
    </row>
    <row r="160" spans="1:18" ht="26.15" customHeight="1" x14ac:dyDescent="0.35">
      <c r="A160" s="41" t="s">
        <v>311</v>
      </c>
      <c r="B160" s="22"/>
      <c r="C160" s="22"/>
      <c r="D160" s="28"/>
      <c r="E160" s="22"/>
      <c r="F160" s="22"/>
      <c r="G160" s="41"/>
      <c r="H160" s="68"/>
      <c r="I160" s="69"/>
      <c r="J160" s="69"/>
      <c r="K160" s="69"/>
      <c r="L160" s="69"/>
      <c r="M160" s="69"/>
      <c r="N160" s="69"/>
      <c r="O160" s="69"/>
      <c r="P160" s="69"/>
      <c r="Q160" s="69"/>
      <c r="R160" s="71" t="str">
        <f t="shared" si="5"/>
        <v/>
      </c>
    </row>
    <row r="161" spans="1:18" ht="12" customHeight="1" x14ac:dyDescent="0.35">
      <c r="A161" s="43">
        <v>32</v>
      </c>
      <c r="B161" s="23" t="s">
        <v>41</v>
      </c>
      <c r="C161" s="28"/>
      <c r="D161" s="28" t="str">
        <f t="shared" si="4"/>
        <v>[32A] Each Copper Etching Tank</v>
      </c>
      <c r="E161" s="24" t="s">
        <v>149</v>
      </c>
      <c r="F161" s="24" t="s">
        <v>149</v>
      </c>
      <c r="G161" s="77" t="s">
        <v>43</v>
      </c>
      <c r="H161" s="49">
        <v>714</v>
      </c>
      <c r="I161" s="71">
        <v>20</v>
      </c>
      <c r="J161" s="71">
        <v>16</v>
      </c>
      <c r="K161" s="71" t="str">
        <f>""</f>
        <v/>
      </c>
      <c r="L161" s="72" t="str">
        <f>""</f>
        <v/>
      </c>
      <c r="M161" s="72" t="str">
        <f>""</f>
        <v/>
      </c>
      <c r="N161" s="72" t="str">
        <f>""</f>
        <v/>
      </c>
      <c r="O161" s="72" t="str">
        <f>""</f>
        <v/>
      </c>
      <c r="P161" s="72">
        <v>1</v>
      </c>
      <c r="Q161" s="71" t="s">
        <v>6</v>
      </c>
      <c r="R161" s="71">
        <f t="shared" si="5"/>
        <v>1</v>
      </c>
    </row>
    <row r="162" spans="1:18" ht="12" customHeight="1" x14ac:dyDescent="0.35">
      <c r="A162" s="43">
        <v>32</v>
      </c>
      <c r="B162" s="23" t="s">
        <v>45</v>
      </c>
      <c r="C162" s="28"/>
      <c r="D162" s="28" t="str">
        <f t="shared" si="4"/>
        <v>[32B] Each Acid Chemical Milling Tank</v>
      </c>
      <c r="E162" s="24" t="s">
        <v>150</v>
      </c>
      <c r="F162" s="24" t="s">
        <v>150</v>
      </c>
      <c r="G162" s="77" t="s">
        <v>43</v>
      </c>
      <c r="H162" s="49">
        <v>612</v>
      </c>
      <c r="I162" s="71">
        <v>20</v>
      </c>
      <c r="J162" s="71">
        <v>16</v>
      </c>
      <c r="K162" s="71" t="str">
        <f>""</f>
        <v/>
      </c>
      <c r="L162" s="72" t="str">
        <f>""</f>
        <v/>
      </c>
      <c r="M162" s="72" t="str">
        <f>""</f>
        <v/>
      </c>
      <c r="N162" s="72" t="str">
        <f>""</f>
        <v/>
      </c>
      <c r="O162" s="72" t="str">
        <f>""</f>
        <v/>
      </c>
      <c r="P162" s="72">
        <v>1</v>
      </c>
      <c r="Q162" s="71" t="s">
        <v>6</v>
      </c>
      <c r="R162" s="71">
        <f t="shared" si="5"/>
        <v>1</v>
      </c>
    </row>
    <row r="163" spans="1:18" ht="11.15" customHeight="1" x14ac:dyDescent="0.35">
      <c r="A163" s="43">
        <v>32</v>
      </c>
      <c r="B163" s="23" t="s">
        <v>48</v>
      </c>
      <c r="C163" s="28"/>
      <c r="D163" s="28" t="str">
        <f t="shared" si="4"/>
        <v>[32C] Each Hot Dip Galvanizing Tank</v>
      </c>
      <c r="E163" s="24" t="s">
        <v>151</v>
      </c>
      <c r="F163" s="24" t="s">
        <v>151</v>
      </c>
      <c r="G163" s="77" t="s">
        <v>43</v>
      </c>
      <c r="H163" s="49">
        <v>723</v>
      </c>
      <c r="I163" s="71">
        <v>20</v>
      </c>
      <c r="J163" s="71">
        <v>16</v>
      </c>
      <c r="K163" s="71" t="str">
        <f>""</f>
        <v/>
      </c>
      <c r="L163" s="72" t="str">
        <f>""</f>
        <v/>
      </c>
      <c r="M163" s="72" t="str">
        <f>""</f>
        <v/>
      </c>
      <c r="N163" s="72" t="str">
        <f>""</f>
        <v/>
      </c>
      <c r="O163" s="72" t="str">
        <f>""</f>
        <v/>
      </c>
      <c r="P163" s="72">
        <v>1</v>
      </c>
      <c r="Q163" s="71" t="s">
        <v>6</v>
      </c>
      <c r="R163" s="71">
        <f t="shared" si="5"/>
        <v>1</v>
      </c>
    </row>
    <row r="164" spans="1:18" ht="13" customHeight="1" x14ac:dyDescent="0.35">
      <c r="A164" s="41" t="s">
        <v>312</v>
      </c>
      <c r="B164" s="22"/>
      <c r="C164" s="22"/>
      <c r="D164" s="28"/>
      <c r="E164" s="22"/>
      <c r="F164" s="22"/>
      <c r="G164" s="41"/>
      <c r="H164" s="68"/>
      <c r="I164" s="69"/>
      <c r="J164" s="69"/>
      <c r="K164" s="69"/>
      <c r="L164" s="69"/>
      <c r="M164" s="69"/>
      <c r="N164" s="69"/>
      <c r="O164" s="69"/>
      <c r="P164" s="69"/>
      <c r="Q164" s="69"/>
      <c r="R164" s="71" t="str">
        <f t="shared" si="5"/>
        <v/>
      </c>
    </row>
    <row r="165" spans="1:18" ht="14.15" customHeight="1" x14ac:dyDescent="0.35">
      <c r="A165" s="41" t="s">
        <v>313</v>
      </c>
      <c r="B165" s="22"/>
      <c r="C165" s="22"/>
      <c r="D165" s="28"/>
      <c r="E165" s="22"/>
      <c r="F165" s="22"/>
      <c r="G165" s="41"/>
      <c r="H165" s="68"/>
      <c r="I165" s="69"/>
      <c r="J165" s="69"/>
      <c r="K165" s="69"/>
      <c r="L165" s="69"/>
      <c r="M165" s="69"/>
      <c r="N165" s="69"/>
      <c r="O165" s="69"/>
      <c r="P165" s="69"/>
      <c r="Q165" s="69"/>
      <c r="R165" s="71" t="str">
        <f t="shared" si="5"/>
        <v/>
      </c>
    </row>
    <row r="166" spans="1:18" ht="15" customHeight="1" x14ac:dyDescent="0.35">
      <c r="A166" s="43">
        <v>34</v>
      </c>
      <c r="B166" s="23" t="s">
        <v>41</v>
      </c>
      <c r="C166" s="28"/>
      <c r="D166" s="28" t="str">
        <f t="shared" si="4"/>
        <v>[34A] Each Cogeneration Engine with in-stack Emission Controls</v>
      </c>
      <c r="E166" s="24" t="s">
        <v>152</v>
      </c>
      <c r="F166" s="24" t="s">
        <v>152</v>
      </c>
      <c r="G166" s="77" t="s">
        <v>43</v>
      </c>
      <c r="H166" s="49">
        <v>1137</v>
      </c>
      <c r="I166" s="71">
        <v>20</v>
      </c>
      <c r="J166" s="71">
        <v>16</v>
      </c>
      <c r="K166" s="71">
        <v>8</v>
      </c>
      <c r="L166" s="71" t="str">
        <f>""</f>
        <v/>
      </c>
      <c r="M166" s="71" t="str">
        <f>""</f>
        <v/>
      </c>
      <c r="N166" s="71" t="str">
        <f>""</f>
        <v/>
      </c>
      <c r="O166" s="71" t="str">
        <f>""</f>
        <v/>
      </c>
      <c r="P166" s="71">
        <v>1</v>
      </c>
      <c r="Q166" s="71" t="s">
        <v>6</v>
      </c>
      <c r="R166" s="71">
        <f t="shared" si="5"/>
        <v>1</v>
      </c>
    </row>
    <row r="167" spans="1:18" ht="12" customHeight="1" x14ac:dyDescent="0.35">
      <c r="A167" s="43">
        <v>34</v>
      </c>
      <c r="B167" s="23" t="s">
        <v>45</v>
      </c>
      <c r="C167" s="28"/>
      <c r="D167" s="28" t="str">
        <f t="shared" si="4"/>
        <v>[34B] Each Cogeneration Engine with no in-stack Emission Controls</v>
      </c>
      <c r="E167" s="24" t="s">
        <v>461</v>
      </c>
      <c r="F167" s="24" t="s">
        <v>153</v>
      </c>
      <c r="G167" s="77" t="s">
        <v>43</v>
      </c>
      <c r="H167" s="49">
        <v>682</v>
      </c>
      <c r="I167" s="71">
        <v>20</v>
      </c>
      <c r="J167" s="71">
        <v>16</v>
      </c>
      <c r="K167" s="71">
        <v>8</v>
      </c>
      <c r="L167" s="71" t="str">
        <f>""</f>
        <v/>
      </c>
      <c r="M167" s="71" t="str">
        <f>""</f>
        <v/>
      </c>
      <c r="N167" s="71" t="str">
        <f>""</f>
        <v/>
      </c>
      <c r="O167" s="71" t="str">
        <f>""</f>
        <v/>
      </c>
      <c r="P167" s="71">
        <v>1</v>
      </c>
      <c r="Q167" s="71" t="s">
        <v>6</v>
      </c>
      <c r="R167" s="71">
        <f t="shared" si="5"/>
        <v>1</v>
      </c>
    </row>
    <row r="168" spans="1:18" ht="23.15" customHeight="1" x14ac:dyDescent="0.35">
      <c r="A168" s="43">
        <v>34</v>
      </c>
      <c r="B168" s="23" t="s">
        <v>48</v>
      </c>
      <c r="C168" s="28"/>
      <c r="D168" s="28" t="str">
        <f t="shared" si="4"/>
        <v>[34C] Each Emergency Standby Engine (for electrical or fuel interruptions beyond control of Permittee) (non-certified)</v>
      </c>
      <c r="E168" s="24" t="s">
        <v>462</v>
      </c>
      <c r="F168" s="24" t="s">
        <v>154</v>
      </c>
      <c r="G168" s="48">
        <v>4549</v>
      </c>
      <c r="H168" s="50">
        <v>459</v>
      </c>
      <c r="I168" s="72" t="s">
        <v>391</v>
      </c>
      <c r="J168" s="71">
        <f>ROUNDDOWN(G168/$U$9, 1)</f>
        <v>16.600000000000001</v>
      </c>
      <c r="K168" s="72" t="str">
        <f>""</f>
        <v/>
      </c>
      <c r="L168" s="71" t="str">
        <f>""</f>
        <v/>
      </c>
      <c r="M168" s="71" t="str">
        <f>""</f>
        <v/>
      </c>
      <c r="N168" s="71" t="str">
        <f>""</f>
        <v/>
      </c>
      <c r="O168" s="71" t="str">
        <f>""</f>
        <v/>
      </c>
      <c r="P168" s="71">
        <v>1</v>
      </c>
      <c r="Q168" s="72" t="s">
        <v>6</v>
      </c>
      <c r="R168" s="71">
        <f t="shared" si="5"/>
        <v>1</v>
      </c>
    </row>
    <row r="169" spans="1:18" ht="11.15" customHeight="1" x14ac:dyDescent="0.35">
      <c r="A169" s="43">
        <v>34</v>
      </c>
      <c r="B169" s="23" t="s">
        <v>51</v>
      </c>
      <c r="C169" s="28"/>
      <c r="D169" s="28" t="str">
        <f t="shared" si="4"/>
        <v>[34D] Each Engine for Non-Emergency and Non-Cogeneration Operation</v>
      </c>
      <c r="E169" s="24" t="s">
        <v>155</v>
      </c>
      <c r="F169" s="24" t="s">
        <v>155</v>
      </c>
      <c r="G169" s="77" t="s">
        <v>43</v>
      </c>
      <c r="H169" s="49">
        <v>734</v>
      </c>
      <c r="I169" s="71">
        <v>20</v>
      </c>
      <c r="J169" s="71">
        <v>16</v>
      </c>
      <c r="K169" s="71">
        <v>8</v>
      </c>
      <c r="L169" s="71" t="str">
        <f>""</f>
        <v/>
      </c>
      <c r="M169" s="71" t="str">
        <f>""</f>
        <v/>
      </c>
      <c r="N169" s="71" t="str">
        <f>""</f>
        <v/>
      </c>
      <c r="O169" s="71" t="str">
        <f>""</f>
        <v/>
      </c>
      <c r="P169" s="71">
        <v>1</v>
      </c>
      <c r="Q169" s="71" t="s">
        <v>6</v>
      </c>
      <c r="R169" s="71">
        <f t="shared" si="5"/>
        <v>1</v>
      </c>
    </row>
    <row r="170" spans="1:18" ht="23.15" customHeight="1" x14ac:dyDescent="0.35">
      <c r="A170" s="43">
        <v>34</v>
      </c>
      <c r="B170" s="23" t="s">
        <v>66</v>
      </c>
      <c r="C170" s="28"/>
      <c r="D170" s="28" t="str">
        <f t="shared" si="4"/>
        <v>[34E] Each Grouping of Engines for Dredging or Crane Operation with total engine horsepower &gt; 200 HP</v>
      </c>
      <c r="E170" s="24" t="s">
        <v>156</v>
      </c>
      <c r="F170" s="24" t="s">
        <v>156</v>
      </c>
      <c r="G170" s="78" t="s">
        <v>43</v>
      </c>
      <c r="H170" s="50">
        <v>675</v>
      </c>
      <c r="I170" s="71">
        <v>20</v>
      </c>
      <c r="J170" s="71">
        <v>16</v>
      </c>
      <c r="K170" s="71">
        <v>8</v>
      </c>
      <c r="L170" s="71" t="str">
        <f>""</f>
        <v/>
      </c>
      <c r="M170" s="71" t="str">
        <f>""</f>
        <v/>
      </c>
      <c r="N170" s="71" t="str">
        <f>""</f>
        <v/>
      </c>
      <c r="O170" s="71" t="str">
        <f>""</f>
        <v/>
      </c>
      <c r="P170" s="71">
        <v>1</v>
      </c>
      <c r="Q170" s="72" t="s">
        <v>6</v>
      </c>
      <c r="R170" s="71">
        <f t="shared" si="5"/>
        <v>1</v>
      </c>
    </row>
    <row r="171" spans="1:18" ht="12" customHeight="1" x14ac:dyDescent="0.35">
      <c r="A171" s="43">
        <v>34</v>
      </c>
      <c r="B171" s="23" t="s">
        <v>68</v>
      </c>
      <c r="C171" s="28"/>
      <c r="D171" s="28" t="str">
        <f t="shared" si="4"/>
        <v>[34F] Each Diesel Pile-Driving Hammer</v>
      </c>
      <c r="E171" s="24" t="s">
        <v>157</v>
      </c>
      <c r="F171" s="24" t="s">
        <v>157</v>
      </c>
      <c r="G171" s="77" t="s">
        <v>43</v>
      </c>
      <c r="H171" s="49">
        <v>213</v>
      </c>
      <c r="I171" s="71">
        <v>20</v>
      </c>
      <c r="J171" s="71">
        <v>16</v>
      </c>
      <c r="K171" s="72" t="str">
        <f>""</f>
        <v/>
      </c>
      <c r="L171" s="71" t="str">
        <f>""</f>
        <v/>
      </c>
      <c r="M171" s="71" t="str">
        <f>""</f>
        <v/>
      </c>
      <c r="N171" s="71" t="str">
        <f>""</f>
        <v/>
      </c>
      <c r="O171" s="71" t="str">
        <f>""</f>
        <v/>
      </c>
      <c r="P171" s="71">
        <v>1</v>
      </c>
      <c r="Q171" s="71" t="s">
        <v>6</v>
      </c>
      <c r="R171" s="71">
        <f t="shared" si="5"/>
        <v>1</v>
      </c>
    </row>
    <row r="172" spans="1:18" ht="23.15" customHeight="1" x14ac:dyDescent="0.35">
      <c r="A172" s="43">
        <v>34</v>
      </c>
      <c r="B172" s="23" t="s">
        <v>70</v>
      </c>
      <c r="C172" s="28"/>
      <c r="D172" s="28" t="str">
        <f t="shared" si="4"/>
        <v>[34G] Each Engine for Non-Emergency and Non-Cogeneration Operation &lt; 200 horsepower</v>
      </c>
      <c r="E172" s="24" t="s">
        <v>158</v>
      </c>
      <c r="F172" s="24" t="s">
        <v>158</v>
      </c>
      <c r="G172" s="48">
        <v>3726</v>
      </c>
      <c r="H172" s="50">
        <v>449</v>
      </c>
      <c r="I172" s="72" t="s">
        <v>391</v>
      </c>
      <c r="J172" s="71">
        <f>ROUNDDOWN(G172/$U$9, 1)</f>
        <v>13.5</v>
      </c>
      <c r="K172" s="72" t="str">
        <f>""</f>
        <v/>
      </c>
      <c r="L172" s="71" t="str">
        <f>""</f>
        <v/>
      </c>
      <c r="M172" s="71" t="str">
        <f>""</f>
        <v/>
      </c>
      <c r="N172" s="71" t="str">
        <f>""</f>
        <v/>
      </c>
      <c r="O172" s="71" t="str">
        <f>""</f>
        <v/>
      </c>
      <c r="P172" s="71">
        <v>1</v>
      </c>
      <c r="Q172" s="72" t="s">
        <v>6</v>
      </c>
      <c r="R172" s="71">
        <f t="shared" si="5"/>
        <v>1</v>
      </c>
    </row>
    <row r="173" spans="1:18" ht="23.15" customHeight="1" x14ac:dyDescent="0.35">
      <c r="A173" s="43">
        <v>34</v>
      </c>
      <c r="B173" s="23" t="s">
        <v>71</v>
      </c>
      <c r="C173" s="28"/>
      <c r="D173" s="28" t="str">
        <f t="shared" si="4"/>
        <v>[34H] Each California Certified Emergency Standby Engine (for electrical or fuel interruptions beyond control of Permittee)</v>
      </c>
      <c r="E173" s="24" t="s">
        <v>464</v>
      </c>
      <c r="F173" s="24" t="s">
        <v>159</v>
      </c>
      <c r="G173" s="48">
        <v>3309</v>
      </c>
      <c r="H173" s="50">
        <v>393</v>
      </c>
      <c r="I173" s="72" t="s">
        <v>391</v>
      </c>
      <c r="J173" s="71">
        <f>ROUNDDOWN(G173/$U$9, 1)</f>
        <v>12</v>
      </c>
      <c r="K173" s="72" t="str">
        <f>""</f>
        <v/>
      </c>
      <c r="L173" s="71" t="str">
        <f>""</f>
        <v/>
      </c>
      <c r="M173" s="71" t="str">
        <f>""</f>
        <v/>
      </c>
      <c r="N173" s="71" t="str">
        <f>""</f>
        <v/>
      </c>
      <c r="O173" s="71" t="str">
        <f>""</f>
        <v/>
      </c>
      <c r="P173" s="71">
        <v>1</v>
      </c>
      <c r="Q173" s="72" t="s">
        <v>6</v>
      </c>
      <c r="R173" s="71">
        <f t="shared" si="5"/>
        <v>1</v>
      </c>
    </row>
    <row r="174" spans="1:18" ht="13" customHeight="1" x14ac:dyDescent="0.35">
      <c r="A174" s="43">
        <v>34</v>
      </c>
      <c r="B174" s="23" t="s">
        <v>111</v>
      </c>
      <c r="C174" s="28"/>
      <c r="D174" s="28" t="str">
        <f t="shared" si="4"/>
        <v>[34I] Each Internal Combustion Engine Test Cell orTest Stand</v>
      </c>
      <c r="E174" s="24" t="s">
        <v>463</v>
      </c>
      <c r="F174" s="24" t="s">
        <v>160</v>
      </c>
      <c r="G174" s="77" t="s">
        <v>43</v>
      </c>
      <c r="H174" s="49">
        <v>433</v>
      </c>
      <c r="I174" s="71">
        <v>20</v>
      </c>
      <c r="J174" s="71">
        <v>16</v>
      </c>
      <c r="K174" s="72" t="str">
        <f>""</f>
        <v/>
      </c>
      <c r="L174" s="71" t="str">
        <f>""</f>
        <v/>
      </c>
      <c r="M174" s="71" t="str">
        <f>""</f>
        <v/>
      </c>
      <c r="N174" s="71" t="str">
        <f>""</f>
        <v/>
      </c>
      <c r="O174" s="71" t="str">
        <f>""</f>
        <v/>
      </c>
      <c r="P174" s="71">
        <v>1</v>
      </c>
      <c r="Q174" s="71" t="s">
        <v>6</v>
      </c>
      <c r="R174" s="71">
        <f t="shared" si="5"/>
        <v>1</v>
      </c>
    </row>
    <row r="175" spans="1:18" ht="13" customHeight="1" x14ac:dyDescent="0.35">
      <c r="A175" s="43">
        <v>34</v>
      </c>
      <c r="B175" s="23" t="s">
        <v>161</v>
      </c>
      <c r="C175" s="28"/>
      <c r="D175" s="28" t="str">
        <f t="shared" si="4"/>
        <v>[34L] Each Diesel Particulate Filter Cleaning Process</v>
      </c>
      <c r="E175" s="24" t="s">
        <v>162</v>
      </c>
      <c r="F175" s="24" t="s">
        <v>162</v>
      </c>
      <c r="G175" s="77" t="s">
        <v>43</v>
      </c>
      <c r="H175" s="49">
        <v>590</v>
      </c>
      <c r="I175" s="71">
        <v>12</v>
      </c>
      <c r="J175" s="71">
        <v>8</v>
      </c>
      <c r="K175" s="72" t="str">
        <f>""</f>
        <v/>
      </c>
      <c r="L175" s="71" t="str">
        <f>""</f>
        <v/>
      </c>
      <c r="M175" s="71" t="str">
        <f>""</f>
        <v/>
      </c>
      <c r="N175" s="71" t="str">
        <f>""</f>
        <v/>
      </c>
      <c r="O175" s="71" t="str">
        <f>""</f>
        <v/>
      </c>
      <c r="P175" s="71">
        <v>1</v>
      </c>
      <c r="Q175" s="71" t="s">
        <v>6</v>
      </c>
      <c r="R175" s="71">
        <f t="shared" si="5"/>
        <v>1</v>
      </c>
    </row>
    <row r="176" spans="1:18" ht="13" customHeight="1" x14ac:dyDescent="0.35">
      <c r="A176" s="43">
        <v>34</v>
      </c>
      <c r="B176" s="23" t="s">
        <v>56</v>
      </c>
      <c r="C176" s="28"/>
      <c r="D176" s="28" t="str">
        <f t="shared" si="4"/>
        <v>[34W] Each Eligible Engine, Registered Under Rule 12 (stationary)</v>
      </c>
      <c r="E176" s="24" t="s">
        <v>465</v>
      </c>
      <c r="F176" s="24" t="s">
        <v>163</v>
      </c>
      <c r="G176" s="47">
        <v>485</v>
      </c>
      <c r="H176" s="49">
        <v>373</v>
      </c>
      <c r="I176" s="71" t="s">
        <v>391</v>
      </c>
      <c r="J176" s="71">
        <f>ROUNDDOWN(G176/$U$9, 1)</f>
        <v>1.7</v>
      </c>
      <c r="K176" s="72" t="str">
        <f>""</f>
        <v/>
      </c>
      <c r="L176" s="71" t="str">
        <f>""</f>
        <v/>
      </c>
      <c r="M176" s="71" t="str">
        <f>""</f>
        <v/>
      </c>
      <c r="N176" s="71" t="str">
        <f>""</f>
        <v/>
      </c>
      <c r="O176" s="71" t="str">
        <f>""</f>
        <v/>
      </c>
      <c r="P176" s="71">
        <v>1</v>
      </c>
      <c r="Q176" s="71" t="s">
        <v>267</v>
      </c>
      <c r="R176" s="71" t="str">
        <f t="shared" si="5"/>
        <v/>
      </c>
    </row>
    <row r="177" spans="1:18" ht="18" customHeight="1" x14ac:dyDescent="0.35">
      <c r="A177" s="43">
        <v>34</v>
      </c>
      <c r="B177" s="23" t="s">
        <v>53</v>
      </c>
      <c r="C177" s="28"/>
      <c r="D177" s="28" t="str">
        <f t="shared" si="4"/>
        <v>[34X] Each Eligible Portable Engine, Registered Under Rule 12.1 (portable)</v>
      </c>
      <c r="E177" s="24" t="s">
        <v>466</v>
      </c>
      <c r="F177" s="24" t="s">
        <v>164</v>
      </c>
      <c r="G177" s="47">
        <v>797</v>
      </c>
      <c r="H177" s="49">
        <v>355</v>
      </c>
      <c r="I177" s="71" t="s">
        <v>391</v>
      </c>
      <c r="J177" s="71">
        <f>ROUNDDOWN(G177/$U$9, 1)</f>
        <v>2.9</v>
      </c>
      <c r="K177" s="72" t="str">
        <f>""</f>
        <v/>
      </c>
      <c r="L177" s="71" t="str">
        <f>""</f>
        <v/>
      </c>
      <c r="M177" s="71" t="str">
        <f>""</f>
        <v/>
      </c>
      <c r="N177" s="71" t="str">
        <f>""</f>
        <v/>
      </c>
      <c r="O177" s="71" t="str">
        <f>""</f>
        <v/>
      </c>
      <c r="P177" s="71">
        <v>1</v>
      </c>
      <c r="Q177" s="71" t="s">
        <v>267</v>
      </c>
      <c r="R177" s="71" t="str">
        <f t="shared" si="5"/>
        <v/>
      </c>
    </row>
    <row r="178" spans="1:18" ht="15" customHeight="1" x14ac:dyDescent="0.35">
      <c r="A178" s="88" t="s">
        <v>314</v>
      </c>
      <c r="B178" s="22"/>
      <c r="C178" s="22"/>
      <c r="D178" s="28"/>
      <c r="E178" s="22"/>
      <c r="F178" s="22"/>
      <c r="G178" s="41"/>
      <c r="H178" s="68"/>
      <c r="I178" s="69"/>
      <c r="J178" s="69"/>
      <c r="K178" s="69"/>
      <c r="L178" s="69"/>
      <c r="M178" s="69"/>
      <c r="N178" s="69"/>
      <c r="O178" s="69"/>
      <c r="P178" s="69"/>
      <c r="Q178" s="69"/>
      <c r="R178" s="71" t="str">
        <f t="shared" si="5"/>
        <v/>
      </c>
    </row>
    <row r="179" spans="1:18" ht="15" customHeight="1" x14ac:dyDescent="0.35">
      <c r="A179" s="43">
        <v>35</v>
      </c>
      <c r="B179" s="23" t="s">
        <v>41</v>
      </c>
      <c r="C179" s="28"/>
      <c r="D179" s="28" t="str">
        <f t="shared" si="4"/>
        <v>[35A] Each  Bulk Flour, Powdered Sugar and Dry Chemical Storage Systems</v>
      </c>
      <c r="E179" s="24" t="s">
        <v>467</v>
      </c>
      <c r="F179" s="24" t="s">
        <v>165</v>
      </c>
      <c r="G179" s="77" t="s">
        <v>43</v>
      </c>
      <c r="H179" s="49">
        <v>357</v>
      </c>
      <c r="I179" s="71">
        <v>16</v>
      </c>
      <c r="J179" s="71">
        <v>12</v>
      </c>
      <c r="K179" s="72" t="str">
        <f>""</f>
        <v/>
      </c>
      <c r="L179" s="71" t="str">
        <f>""</f>
        <v/>
      </c>
      <c r="M179" s="71" t="str">
        <f>""</f>
        <v/>
      </c>
      <c r="N179" s="71" t="str">
        <f>""</f>
        <v/>
      </c>
      <c r="O179" s="71" t="str">
        <f>""</f>
        <v/>
      </c>
      <c r="P179" s="71">
        <v>1</v>
      </c>
      <c r="Q179" s="71" t="s">
        <v>267</v>
      </c>
      <c r="R179" s="71" t="str">
        <f t="shared" si="5"/>
        <v/>
      </c>
    </row>
    <row r="180" spans="1:18" ht="13" customHeight="1" x14ac:dyDescent="0.35">
      <c r="A180" s="41" t="s">
        <v>315</v>
      </c>
      <c r="B180" s="22"/>
      <c r="C180" s="22"/>
      <c r="D180" s="28"/>
      <c r="E180" s="22"/>
      <c r="F180" s="22"/>
      <c r="G180" s="41"/>
      <c r="H180" s="68"/>
      <c r="I180" s="69"/>
      <c r="J180" s="69"/>
      <c r="K180" s="69"/>
      <c r="L180" s="69"/>
      <c r="M180" s="69"/>
      <c r="N180" s="69"/>
      <c r="O180" s="69"/>
      <c r="P180" s="69"/>
      <c r="Q180" s="69"/>
      <c r="R180" s="71" t="str">
        <f t="shared" si="5"/>
        <v/>
      </c>
    </row>
    <row r="181" spans="1:18" ht="13" customHeight="1" x14ac:dyDescent="0.35">
      <c r="A181" s="43">
        <v>36</v>
      </c>
      <c r="B181" s="23" t="s">
        <v>41</v>
      </c>
      <c r="C181" s="28"/>
      <c r="D181" s="28" t="str">
        <f t="shared" si="4"/>
        <v>[36A] Each Grinding Booth or Room</v>
      </c>
      <c r="E181" s="24" t="s">
        <v>468</v>
      </c>
      <c r="F181" s="24" t="s">
        <v>166</v>
      </c>
      <c r="G181" s="77" t="s">
        <v>43</v>
      </c>
      <c r="H181" s="49">
        <v>466</v>
      </c>
      <c r="I181" s="71">
        <v>11</v>
      </c>
      <c r="J181" s="71">
        <v>8</v>
      </c>
      <c r="K181" s="72" t="str">
        <f>""</f>
        <v/>
      </c>
      <c r="L181" s="71" t="str">
        <f>""</f>
        <v/>
      </c>
      <c r="M181" s="71" t="str">
        <f>""</f>
        <v/>
      </c>
      <c r="N181" s="71" t="str">
        <f>""</f>
        <v/>
      </c>
      <c r="O181" s="71" t="str">
        <f>""</f>
        <v/>
      </c>
      <c r="P181" s="71">
        <v>1</v>
      </c>
      <c r="Q181" s="71" t="s">
        <v>6</v>
      </c>
      <c r="R181" s="71">
        <f t="shared" si="5"/>
        <v>1</v>
      </c>
    </row>
    <row r="182" spans="1:18" ht="17.149999999999999" customHeight="1" x14ac:dyDescent="0.35">
      <c r="A182" s="88" t="s">
        <v>316</v>
      </c>
      <c r="B182" s="22"/>
      <c r="C182" s="22"/>
      <c r="D182" s="28"/>
      <c r="E182" s="22"/>
      <c r="F182" s="22"/>
      <c r="G182" s="41"/>
      <c r="H182" s="68"/>
      <c r="I182" s="69"/>
      <c r="J182" s="69"/>
      <c r="K182" s="69"/>
      <c r="L182" s="69"/>
      <c r="M182" s="69"/>
      <c r="N182" s="69"/>
      <c r="O182" s="69"/>
      <c r="P182" s="69"/>
      <c r="Q182" s="69"/>
      <c r="R182" s="71" t="str">
        <f t="shared" si="5"/>
        <v/>
      </c>
    </row>
    <row r="183" spans="1:18" ht="11.15" customHeight="1" x14ac:dyDescent="0.35">
      <c r="A183" s="43">
        <v>37</v>
      </c>
      <c r="B183" s="23" t="s">
        <v>41</v>
      </c>
      <c r="C183" s="28"/>
      <c r="D183" s="28" t="str">
        <f t="shared" si="4"/>
        <v>[37A] Each Plasma Electric and Ceramic Deposition Spray Booth/Application Station</v>
      </c>
      <c r="E183" s="24" t="s">
        <v>469</v>
      </c>
      <c r="F183" s="24" t="s">
        <v>167</v>
      </c>
      <c r="G183" s="77" t="s">
        <v>43</v>
      </c>
      <c r="H183" s="49">
        <v>594</v>
      </c>
      <c r="I183" s="71">
        <v>20</v>
      </c>
      <c r="J183" s="71">
        <v>20</v>
      </c>
      <c r="K183" s="72" t="str">
        <f>""</f>
        <v/>
      </c>
      <c r="L183" s="71" t="str">
        <f>""</f>
        <v/>
      </c>
      <c r="M183" s="71" t="str">
        <f>""</f>
        <v/>
      </c>
      <c r="N183" s="71" t="str">
        <f>""</f>
        <v/>
      </c>
      <c r="O183" s="71" t="str">
        <f>""</f>
        <v/>
      </c>
      <c r="P183" s="71">
        <v>1</v>
      </c>
      <c r="Q183" s="71" t="s">
        <v>6</v>
      </c>
      <c r="R183" s="71">
        <f t="shared" si="5"/>
        <v>1</v>
      </c>
    </row>
    <row r="184" spans="1:18" ht="12" customHeight="1" x14ac:dyDescent="0.35">
      <c r="A184" s="43">
        <v>37</v>
      </c>
      <c r="B184" s="23" t="s">
        <v>48</v>
      </c>
      <c r="C184" s="28"/>
      <c r="D184" s="28" t="str">
        <f t="shared" si="4"/>
        <v>[37C] Each Plasma Electric and Ceramic Deposition Spray Booths at Flame Spray (ID # APCD1976-SITE-00274)*</v>
      </c>
      <c r="E184" s="24" t="s">
        <v>470</v>
      </c>
      <c r="F184" s="24" t="s">
        <v>317</v>
      </c>
      <c r="G184" s="77" t="s">
        <v>43</v>
      </c>
      <c r="H184" s="49">
        <v>433</v>
      </c>
      <c r="I184" s="71">
        <v>20</v>
      </c>
      <c r="J184" s="71">
        <v>20</v>
      </c>
      <c r="K184" s="72" t="str">
        <f>""</f>
        <v/>
      </c>
      <c r="L184" s="71" t="str">
        <f>""</f>
        <v/>
      </c>
      <c r="M184" s="71" t="str">
        <f>""</f>
        <v/>
      </c>
      <c r="N184" s="71" t="str">
        <f>""</f>
        <v/>
      </c>
      <c r="O184" s="71" t="str">
        <f>""</f>
        <v/>
      </c>
      <c r="P184" s="71">
        <v>1</v>
      </c>
      <c r="Q184" s="71" t="s">
        <v>6</v>
      </c>
      <c r="R184" s="71">
        <f t="shared" si="5"/>
        <v>1</v>
      </c>
    </row>
    <row r="185" spans="1:18" ht="12" customHeight="1" x14ac:dyDescent="0.35">
      <c r="A185" s="24" t="s">
        <v>173</v>
      </c>
      <c r="B185" s="27"/>
      <c r="C185" s="27"/>
      <c r="D185" s="28" t="str">
        <f t="shared" si="4"/>
        <v xml:space="preserve">[*Pursuant to Subsection (c)(3)] </v>
      </c>
      <c r="E185" s="27"/>
      <c r="F185" s="27"/>
      <c r="G185" s="25"/>
      <c r="H185" s="81"/>
      <c r="I185" s="82"/>
      <c r="J185" s="82"/>
      <c r="K185" s="82"/>
      <c r="L185" s="82"/>
      <c r="M185" s="82"/>
      <c r="N185" s="82"/>
      <c r="O185" s="82"/>
      <c r="P185" s="82"/>
      <c r="Q185" s="82"/>
      <c r="R185" s="71" t="str">
        <f t="shared" si="5"/>
        <v/>
      </c>
    </row>
    <row r="186" spans="1:18" ht="23.15" customHeight="1" x14ac:dyDescent="0.35">
      <c r="A186" s="88" t="s">
        <v>318</v>
      </c>
      <c r="B186" s="22"/>
      <c r="C186" s="22"/>
      <c r="D186" s="28"/>
      <c r="E186" s="22"/>
      <c r="F186" s="22"/>
      <c r="G186" s="41"/>
      <c r="H186" s="68"/>
      <c r="I186" s="69"/>
      <c r="J186" s="69"/>
      <c r="K186" s="69"/>
      <c r="L186" s="69"/>
      <c r="M186" s="69"/>
      <c r="N186" s="69"/>
      <c r="O186" s="69"/>
      <c r="P186" s="69"/>
      <c r="Q186" s="69"/>
      <c r="R186" s="71" t="str">
        <f t="shared" si="5"/>
        <v/>
      </c>
    </row>
    <row r="187" spans="1:18" ht="23.15" customHeight="1" x14ac:dyDescent="0.35">
      <c r="A187" s="43">
        <v>38</v>
      </c>
      <c r="B187" s="23" t="s">
        <v>41</v>
      </c>
      <c r="C187" s="28"/>
      <c r="D187" s="28" t="str">
        <f t="shared" si="4"/>
        <v>[38A] Each Process Line for Paint, Adhesive, Stain, or Ink Manufacturing at facilities producing &gt; 10,000 gallons per year</v>
      </c>
      <c r="E187" s="24" t="s">
        <v>168</v>
      </c>
      <c r="F187" s="24" t="s">
        <v>168</v>
      </c>
      <c r="G187" s="78" t="s">
        <v>43</v>
      </c>
      <c r="H187" s="50">
        <v>348</v>
      </c>
      <c r="I187" s="72">
        <v>20</v>
      </c>
      <c r="J187" s="72">
        <v>16</v>
      </c>
      <c r="K187" s="72" t="str">
        <f>""</f>
        <v/>
      </c>
      <c r="L187" s="71" t="str">
        <f>""</f>
        <v/>
      </c>
      <c r="M187" s="71" t="str">
        <f>""</f>
        <v/>
      </c>
      <c r="N187" s="71" t="str">
        <f>""</f>
        <v/>
      </c>
      <c r="O187" s="71" t="str">
        <f>""</f>
        <v/>
      </c>
      <c r="P187" s="71">
        <v>1</v>
      </c>
      <c r="Q187" s="72" t="s">
        <v>6</v>
      </c>
      <c r="R187" s="71">
        <f t="shared" si="5"/>
        <v>1</v>
      </c>
    </row>
    <row r="188" spans="1:18" ht="12" customHeight="1" x14ac:dyDescent="0.35">
      <c r="A188" s="43">
        <v>38</v>
      </c>
      <c r="B188" s="23" t="s">
        <v>45</v>
      </c>
      <c r="C188" s="28"/>
      <c r="D188" s="28" t="str">
        <f t="shared" si="4"/>
        <v>[38B] Each Paint, Adhesive, Stain, Ink, Solder Paste, and Dielectric Paste Can Filling Line</v>
      </c>
      <c r="E188" s="24" t="s">
        <v>471</v>
      </c>
      <c r="F188" s="24" t="s">
        <v>169</v>
      </c>
      <c r="G188" s="77" t="s">
        <v>43</v>
      </c>
      <c r="H188" s="49">
        <v>371</v>
      </c>
      <c r="I188" s="72">
        <v>20</v>
      </c>
      <c r="J188" s="72">
        <v>16</v>
      </c>
      <c r="K188" s="72" t="str">
        <f>""</f>
        <v/>
      </c>
      <c r="L188" s="71" t="str">
        <f>""</f>
        <v/>
      </c>
      <c r="M188" s="71" t="str">
        <f>""</f>
        <v/>
      </c>
      <c r="N188" s="71" t="str">
        <f>""</f>
        <v/>
      </c>
      <c r="O188" s="71" t="str">
        <f>""</f>
        <v/>
      </c>
      <c r="P188" s="71">
        <v>1</v>
      </c>
      <c r="Q188" s="71" t="s">
        <v>6</v>
      </c>
      <c r="R188" s="71">
        <f t="shared" si="5"/>
        <v>1</v>
      </c>
    </row>
    <row r="189" spans="1:18" ht="12" customHeight="1" x14ac:dyDescent="0.35">
      <c r="A189" s="43">
        <v>38</v>
      </c>
      <c r="B189" s="23" t="s">
        <v>48</v>
      </c>
      <c r="C189" s="28"/>
      <c r="D189" s="28" t="str">
        <f t="shared" si="4"/>
        <v>[38C] Each Process Line for Solder Paste or Dielectric Paste Manufacturing</v>
      </c>
      <c r="E189" s="24" t="s">
        <v>170</v>
      </c>
      <c r="F189" s="24" t="s">
        <v>170</v>
      </c>
      <c r="G189" s="77" t="s">
        <v>43</v>
      </c>
      <c r="H189" s="49">
        <v>765</v>
      </c>
      <c r="I189" s="72">
        <v>20</v>
      </c>
      <c r="J189" s="72">
        <v>16</v>
      </c>
      <c r="K189" s="72" t="str">
        <f>""</f>
        <v/>
      </c>
      <c r="L189" s="71" t="str">
        <f>""</f>
        <v/>
      </c>
      <c r="M189" s="71" t="str">
        <f>""</f>
        <v/>
      </c>
      <c r="N189" s="71" t="str">
        <f>""</f>
        <v/>
      </c>
      <c r="O189" s="71" t="str">
        <f>""</f>
        <v/>
      </c>
      <c r="P189" s="71">
        <v>1</v>
      </c>
      <c r="Q189" s="71" t="s">
        <v>6</v>
      </c>
      <c r="R189" s="71">
        <f t="shared" si="5"/>
        <v>1</v>
      </c>
    </row>
    <row r="190" spans="1:18" ht="23.15" customHeight="1" x14ac:dyDescent="0.35">
      <c r="A190" s="43">
        <v>38</v>
      </c>
      <c r="B190" s="23" t="s">
        <v>51</v>
      </c>
      <c r="C190" s="28"/>
      <c r="D190" s="28" t="str">
        <f t="shared" si="4"/>
        <v>[38D] Each Paint, Adhesive, Stain or Ink Manufacturing facility producing
&lt;10,000 gallons per year</v>
      </c>
      <c r="E190" s="25" t="s">
        <v>171</v>
      </c>
      <c r="F190" s="25" t="s">
        <v>171</v>
      </c>
      <c r="G190" s="78" t="s">
        <v>43</v>
      </c>
      <c r="H190" s="50">
        <v>1509</v>
      </c>
      <c r="I190" s="72">
        <v>20</v>
      </c>
      <c r="J190" s="72">
        <v>16</v>
      </c>
      <c r="K190" s="72" t="str">
        <f>""</f>
        <v/>
      </c>
      <c r="L190" s="71" t="str">
        <f>""</f>
        <v/>
      </c>
      <c r="M190" s="71" t="str">
        <f>""</f>
        <v/>
      </c>
      <c r="N190" s="71" t="str">
        <f>""</f>
        <v/>
      </c>
      <c r="O190" s="71" t="str">
        <f>""</f>
        <v/>
      </c>
      <c r="P190" s="71">
        <v>1</v>
      </c>
      <c r="Q190" s="72" t="s">
        <v>6</v>
      </c>
      <c r="R190" s="71">
        <f t="shared" si="5"/>
        <v>1</v>
      </c>
    </row>
    <row r="191" spans="1:18" ht="12" customHeight="1" x14ac:dyDescent="0.35">
      <c r="A191" s="43">
        <v>38</v>
      </c>
      <c r="B191" s="23" t="s">
        <v>68</v>
      </c>
      <c r="C191" s="28"/>
      <c r="D191" s="28" t="str">
        <f t="shared" si="4"/>
        <v>[38F] Each Ferro Electronic Material Systems Process Line (ID # APCD2001-SITE-04439) *</v>
      </c>
      <c r="E191" s="24" t="s">
        <v>472</v>
      </c>
      <c r="F191" s="24" t="s">
        <v>172</v>
      </c>
      <c r="G191" s="77" t="s">
        <v>43</v>
      </c>
      <c r="H191" s="49">
        <v>906</v>
      </c>
      <c r="I191" s="72">
        <v>20</v>
      </c>
      <c r="J191" s="72">
        <v>16</v>
      </c>
      <c r="K191" s="72" t="str">
        <f>""</f>
        <v/>
      </c>
      <c r="L191" s="71" t="str">
        <f>""</f>
        <v/>
      </c>
      <c r="M191" s="71" t="str">
        <f>""</f>
        <v/>
      </c>
      <c r="N191" s="71" t="str">
        <f>""</f>
        <v/>
      </c>
      <c r="O191" s="71" t="str">
        <f>""</f>
        <v/>
      </c>
      <c r="P191" s="71">
        <v>1</v>
      </c>
      <c r="Q191" s="71" t="s">
        <v>6</v>
      </c>
      <c r="R191" s="71">
        <f t="shared" si="5"/>
        <v>1</v>
      </c>
    </row>
    <row r="192" spans="1:18" ht="11.15" customHeight="1" x14ac:dyDescent="0.35">
      <c r="A192" s="24" t="s">
        <v>173</v>
      </c>
      <c r="B192" s="27"/>
      <c r="C192" s="27"/>
      <c r="D192" s="28" t="str">
        <f t="shared" si="4"/>
        <v xml:space="preserve">[*Pursuant to Subsection (c)(3)] </v>
      </c>
      <c r="E192" s="27"/>
      <c r="F192" s="27"/>
      <c r="G192" s="25"/>
      <c r="H192" s="81"/>
      <c r="I192" s="82"/>
      <c r="J192" s="82"/>
      <c r="K192" s="82"/>
      <c r="L192" s="82"/>
      <c r="M192" s="82"/>
      <c r="N192" s="82"/>
      <c r="O192" s="82"/>
      <c r="P192" s="82"/>
      <c r="Q192" s="82"/>
      <c r="R192" s="71" t="str">
        <f t="shared" si="5"/>
        <v/>
      </c>
    </row>
    <row r="193" spans="1:18" ht="17.149999999999999" customHeight="1" x14ac:dyDescent="0.35">
      <c r="A193" s="41" t="s">
        <v>319</v>
      </c>
      <c r="B193" s="22"/>
      <c r="C193" s="22"/>
      <c r="D193" s="28"/>
      <c r="E193" s="22"/>
      <c r="F193" s="22"/>
      <c r="G193" s="41"/>
      <c r="H193" s="68"/>
      <c r="I193" s="69"/>
      <c r="J193" s="69"/>
      <c r="K193" s="69"/>
      <c r="L193" s="69"/>
      <c r="M193" s="69"/>
      <c r="N193" s="69"/>
      <c r="O193" s="69"/>
      <c r="P193" s="69"/>
      <c r="Q193" s="69"/>
      <c r="R193" s="71" t="str">
        <f t="shared" si="5"/>
        <v/>
      </c>
    </row>
    <row r="194" spans="1:18" ht="11.15" customHeight="1" x14ac:dyDescent="0.35">
      <c r="A194" s="43">
        <v>39</v>
      </c>
      <c r="B194" s="23" t="s">
        <v>41</v>
      </c>
      <c r="C194" s="28"/>
      <c r="D194" s="28" t="str">
        <f t="shared" si="4"/>
        <v>[39A] Each Precious Metals Refining Process Line</v>
      </c>
      <c r="E194" s="24" t="s">
        <v>473</v>
      </c>
      <c r="F194" s="24" t="s">
        <v>174</v>
      </c>
      <c r="G194" s="77" t="s">
        <v>43</v>
      </c>
      <c r="H194" s="49">
        <v>836</v>
      </c>
      <c r="I194" s="71">
        <v>24</v>
      </c>
      <c r="J194" s="71">
        <v>20</v>
      </c>
      <c r="K194" s="72" t="str">
        <f>""</f>
        <v/>
      </c>
      <c r="L194" s="71" t="str">
        <f>""</f>
        <v/>
      </c>
      <c r="M194" s="71" t="str">
        <f>""</f>
        <v/>
      </c>
      <c r="N194" s="71" t="str">
        <f>""</f>
        <v/>
      </c>
      <c r="O194" s="71" t="str">
        <f>""</f>
        <v/>
      </c>
      <c r="P194" s="71">
        <v>1</v>
      </c>
      <c r="Q194" s="71" t="s">
        <v>6</v>
      </c>
      <c r="R194" s="71">
        <f t="shared" si="5"/>
        <v>1</v>
      </c>
    </row>
    <row r="195" spans="1:18" ht="16" customHeight="1" x14ac:dyDescent="0.35">
      <c r="A195" s="41" t="s">
        <v>320</v>
      </c>
      <c r="B195" s="22"/>
      <c r="C195" s="22"/>
      <c r="D195" s="28"/>
      <c r="E195" s="22"/>
      <c r="F195" s="22"/>
      <c r="G195" s="41"/>
      <c r="H195" s="68"/>
      <c r="I195" s="69"/>
      <c r="J195" s="69"/>
      <c r="K195" s="69"/>
      <c r="L195" s="69"/>
      <c r="M195" s="69"/>
      <c r="N195" s="69"/>
      <c r="O195" s="69"/>
      <c r="P195" s="69"/>
      <c r="Q195" s="69"/>
      <c r="R195" s="71" t="str">
        <f t="shared" si="5"/>
        <v/>
      </c>
    </row>
    <row r="196" spans="1:18" ht="23.15" customHeight="1" x14ac:dyDescent="0.35">
      <c r="A196" s="43">
        <v>40</v>
      </c>
      <c r="B196" s="23" t="s">
        <v>53</v>
      </c>
      <c r="C196" s="28"/>
      <c r="D196" s="28" t="str">
        <f t="shared" si="4"/>
        <v>[40X] Each Portable Unheated Pavement Crushing and Recycling System, Registration Under Rule 12.1 (Portable)</v>
      </c>
      <c r="E196" s="24" t="s">
        <v>474</v>
      </c>
      <c r="F196" s="24" t="s">
        <v>175</v>
      </c>
      <c r="G196" s="77" t="s">
        <v>43</v>
      </c>
      <c r="H196" s="50">
        <v>380</v>
      </c>
      <c r="I196" s="72">
        <v>3</v>
      </c>
      <c r="J196" s="72">
        <v>3</v>
      </c>
      <c r="K196" s="72" t="str">
        <f>""</f>
        <v/>
      </c>
      <c r="L196" s="71" t="str">
        <f>""</f>
        <v/>
      </c>
      <c r="M196" s="71" t="str">
        <f>""</f>
        <v/>
      </c>
      <c r="N196" s="71" t="str">
        <f>""</f>
        <v/>
      </c>
      <c r="O196" s="71" t="str">
        <f>""</f>
        <v/>
      </c>
      <c r="P196" s="71">
        <v>1</v>
      </c>
      <c r="Q196" s="72" t="s">
        <v>267</v>
      </c>
      <c r="R196" s="71" t="str">
        <f t="shared" si="5"/>
        <v/>
      </c>
    </row>
    <row r="197" spans="1:18" ht="17.149999999999999" customHeight="1" x14ac:dyDescent="0.35">
      <c r="A197" s="41" t="s">
        <v>321</v>
      </c>
      <c r="B197" s="22"/>
      <c r="C197" s="22"/>
      <c r="D197" s="28"/>
      <c r="E197" s="22"/>
      <c r="F197" s="22"/>
      <c r="G197" s="41"/>
      <c r="H197" s="68"/>
      <c r="I197" s="69"/>
      <c r="J197" s="69"/>
      <c r="K197" s="69"/>
      <c r="L197" s="69"/>
      <c r="M197" s="69"/>
      <c r="N197" s="69"/>
      <c r="O197" s="69"/>
      <c r="P197" s="69"/>
      <c r="Q197" s="69"/>
      <c r="R197" s="71" t="str">
        <f t="shared" si="5"/>
        <v/>
      </c>
    </row>
    <row r="198" spans="1:18" ht="17.149999999999999" customHeight="1" x14ac:dyDescent="0.35">
      <c r="A198" s="43">
        <v>41</v>
      </c>
      <c r="B198" s="23" t="s">
        <v>41</v>
      </c>
      <c r="C198" s="28"/>
      <c r="D198" s="28" t="str">
        <f t="shared" ref="D198:D247" si="6">_xlfn.CONCAT("[",A198,B198,"]"," ",E198)</f>
        <v>[41A] Each Perlite Process Line</v>
      </c>
      <c r="E198" s="24" t="s">
        <v>475</v>
      </c>
      <c r="F198" s="24" t="s">
        <v>174</v>
      </c>
      <c r="G198" s="77" t="s">
        <v>43</v>
      </c>
      <c r="H198" s="49">
        <v>506</v>
      </c>
      <c r="I198" s="72">
        <v>20</v>
      </c>
      <c r="J198" s="72">
        <v>16</v>
      </c>
      <c r="K198" s="72" t="str">
        <f>""</f>
        <v/>
      </c>
      <c r="L198" s="71" t="str">
        <f>""</f>
        <v/>
      </c>
      <c r="M198" s="71" t="str">
        <f>""</f>
        <v/>
      </c>
      <c r="N198" s="71" t="str">
        <f>""</f>
        <v/>
      </c>
      <c r="O198" s="71" t="str">
        <f>""</f>
        <v/>
      </c>
      <c r="P198" s="71">
        <v>1</v>
      </c>
      <c r="Q198" s="71" t="s">
        <v>6</v>
      </c>
      <c r="R198" s="71">
        <f t="shared" ref="R198:R247" si="7">IF(Q198="Yes", 1, "")</f>
        <v>1</v>
      </c>
    </row>
    <row r="199" spans="1:18" ht="17.149999999999999" customHeight="1" x14ac:dyDescent="0.35">
      <c r="A199" s="43">
        <v>41</v>
      </c>
      <c r="B199" s="23" t="s">
        <v>45</v>
      </c>
      <c r="C199" s="28"/>
      <c r="D199" s="28" t="str">
        <f t="shared" si="6"/>
        <v>[41B] Each Perlite Process Line (Aztec Perlite) (ID # APCD1978-SITE-01598)*</v>
      </c>
      <c r="E199" s="24" t="s">
        <v>476</v>
      </c>
      <c r="F199" s="24" t="s">
        <v>176</v>
      </c>
      <c r="G199" s="77" t="s">
        <v>43</v>
      </c>
      <c r="H199" s="49">
        <v>1166</v>
      </c>
      <c r="I199" s="72">
        <v>20</v>
      </c>
      <c r="J199" s="72">
        <v>16</v>
      </c>
      <c r="K199" s="72" t="str">
        <f>""</f>
        <v/>
      </c>
      <c r="L199" s="71" t="str">
        <f>""</f>
        <v/>
      </c>
      <c r="M199" s="71" t="str">
        <f>""</f>
        <v/>
      </c>
      <c r="N199" s="71" t="str">
        <f>""</f>
        <v/>
      </c>
      <c r="O199" s="71" t="str">
        <f>""</f>
        <v/>
      </c>
      <c r="P199" s="71">
        <v>1</v>
      </c>
      <c r="Q199" s="71" t="s">
        <v>6</v>
      </c>
      <c r="R199" s="71">
        <f t="shared" si="7"/>
        <v>1</v>
      </c>
    </row>
    <row r="200" spans="1:18" ht="17.149999999999999" customHeight="1" x14ac:dyDescent="0.35">
      <c r="A200" s="88" t="s">
        <v>322</v>
      </c>
      <c r="B200" s="22"/>
      <c r="C200" s="22"/>
      <c r="D200" s="28"/>
      <c r="E200" s="22"/>
      <c r="F200" s="22"/>
      <c r="G200" s="41"/>
      <c r="H200" s="68"/>
      <c r="I200" s="69"/>
      <c r="J200" s="69"/>
      <c r="K200" s="69"/>
      <c r="L200" s="69"/>
      <c r="M200" s="69"/>
      <c r="N200" s="69"/>
      <c r="O200" s="69"/>
      <c r="P200" s="69"/>
      <c r="Q200" s="69"/>
      <c r="R200" s="71" t="str">
        <f t="shared" si="7"/>
        <v/>
      </c>
    </row>
    <row r="201" spans="1:18" ht="13" customHeight="1" x14ac:dyDescent="0.35">
      <c r="A201" s="43">
        <v>42</v>
      </c>
      <c r="B201" s="23" t="s">
        <v>41</v>
      </c>
      <c r="C201" s="28"/>
      <c r="D201" s="28" t="str">
        <f t="shared" si="6"/>
        <v>[42A] Each Electronic Component Manufacturing Process Line</v>
      </c>
      <c r="E201" s="24" t="s">
        <v>477</v>
      </c>
      <c r="F201" s="24" t="s">
        <v>174</v>
      </c>
      <c r="G201" s="77" t="s">
        <v>43</v>
      </c>
      <c r="H201" s="49">
        <v>779</v>
      </c>
      <c r="I201" s="72">
        <v>20</v>
      </c>
      <c r="J201" s="72">
        <v>16</v>
      </c>
      <c r="K201" s="72" t="str">
        <f>""</f>
        <v/>
      </c>
      <c r="L201" s="71" t="str">
        <f>""</f>
        <v/>
      </c>
      <c r="M201" s="71" t="str">
        <f>""</f>
        <v/>
      </c>
      <c r="N201" s="71" t="str">
        <f>""</f>
        <v/>
      </c>
      <c r="O201" s="71" t="str">
        <f>""</f>
        <v/>
      </c>
      <c r="P201" s="71">
        <v>1</v>
      </c>
      <c r="Q201" s="71" t="s">
        <v>6</v>
      </c>
      <c r="R201" s="71">
        <f t="shared" si="7"/>
        <v>1</v>
      </c>
    </row>
    <row r="202" spans="1:18" ht="18" customHeight="1" x14ac:dyDescent="0.35">
      <c r="A202" s="43">
        <v>42</v>
      </c>
      <c r="B202" s="23" t="s">
        <v>45</v>
      </c>
      <c r="C202" s="28"/>
      <c r="D202" s="28" t="str">
        <f t="shared" si="6"/>
        <v>[42B] Each Electronic Component Screen Printing Operation</v>
      </c>
      <c r="E202" s="24" t="s">
        <v>478</v>
      </c>
      <c r="F202" s="24" t="s">
        <v>177</v>
      </c>
      <c r="G202" s="77" t="s">
        <v>43</v>
      </c>
      <c r="H202" s="49">
        <v>641</v>
      </c>
      <c r="I202" s="72">
        <v>20</v>
      </c>
      <c r="J202" s="72">
        <v>16</v>
      </c>
      <c r="K202" s="72" t="str">
        <f>""</f>
        <v/>
      </c>
      <c r="L202" s="71" t="str">
        <f>""</f>
        <v/>
      </c>
      <c r="M202" s="71" t="str">
        <f>""</f>
        <v/>
      </c>
      <c r="N202" s="71" t="str">
        <f>""</f>
        <v/>
      </c>
      <c r="O202" s="71" t="str">
        <f>""</f>
        <v/>
      </c>
      <c r="P202" s="71">
        <v>1</v>
      </c>
      <c r="Q202" s="71" t="s">
        <v>6</v>
      </c>
      <c r="R202" s="71">
        <f t="shared" si="7"/>
        <v>1</v>
      </c>
    </row>
    <row r="203" spans="1:18" ht="23.15" customHeight="1" x14ac:dyDescent="0.35">
      <c r="A203" s="43">
        <v>42</v>
      </c>
      <c r="B203" s="23" t="s">
        <v>48</v>
      </c>
      <c r="C203" s="28"/>
      <c r="D203" s="28" t="str">
        <f t="shared" si="6"/>
        <v>[42C] Each Electronic Component Coating/Maskant Application Operation, excluding Conformal Operation</v>
      </c>
      <c r="E203" s="24" t="s">
        <v>479</v>
      </c>
      <c r="F203" s="24" t="s">
        <v>178</v>
      </c>
      <c r="G203" s="78" t="s">
        <v>43</v>
      </c>
      <c r="H203" s="50">
        <v>773</v>
      </c>
      <c r="I203" s="72">
        <v>20</v>
      </c>
      <c r="J203" s="72">
        <v>16</v>
      </c>
      <c r="K203" s="72" t="str">
        <f>""</f>
        <v/>
      </c>
      <c r="L203" s="71" t="str">
        <f>""</f>
        <v/>
      </c>
      <c r="M203" s="71" t="str">
        <f>""</f>
        <v/>
      </c>
      <c r="N203" s="71" t="str">
        <f>""</f>
        <v/>
      </c>
      <c r="O203" s="71" t="str">
        <f>""</f>
        <v/>
      </c>
      <c r="P203" s="71">
        <v>1</v>
      </c>
      <c r="Q203" s="72" t="s">
        <v>6</v>
      </c>
      <c r="R203" s="71">
        <f t="shared" si="7"/>
        <v>1</v>
      </c>
    </row>
    <row r="204" spans="1:18" ht="12" customHeight="1" x14ac:dyDescent="0.35">
      <c r="A204" s="43">
        <v>42</v>
      </c>
      <c r="B204" s="23" t="s">
        <v>51</v>
      </c>
      <c r="C204" s="28"/>
      <c r="D204" s="28" t="str">
        <f t="shared" si="6"/>
        <v>[42D] Each Electronic Component Conformal Coating Operation</v>
      </c>
      <c r="E204" s="24" t="s">
        <v>480</v>
      </c>
      <c r="F204" s="24" t="s">
        <v>179</v>
      </c>
      <c r="G204" s="77" t="s">
        <v>43</v>
      </c>
      <c r="H204" s="49">
        <v>988</v>
      </c>
      <c r="I204" s="72">
        <v>20</v>
      </c>
      <c r="J204" s="72">
        <v>16</v>
      </c>
      <c r="K204" s="72" t="str">
        <f>""</f>
        <v/>
      </c>
      <c r="L204" s="71" t="str">
        <f>""</f>
        <v/>
      </c>
      <c r="M204" s="71" t="str">
        <f>""</f>
        <v/>
      </c>
      <c r="N204" s="71" t="str">
        <f>""</f>
        <v/>
      </c>
      <c r="O204" s="71" t="str">
        <f>""</f>
        <v/>
      </c>
      <c r="P204" s="71">
        <v>1</v>
      </c>
      <c r="Q204" s="71" t="s">
        <v>6</v>
      </c>
      <c r="R204" s="71">
        <f t="shared" si="7"/>
        <v>1</v>
      </c>
    </row>
    <row r="205" spans="1:18" ht="13" customHeight="1" x14ac:dyDescent="0.35">
      <c r="A205" s="88" t="s">
        <v>323</v>
      </c>
      <c r="B205" s="22"/>
      <c r="C205" s="22"/>
      <c r="D205" s="28"/>
      <c r="E205" s="22"/>
      <c r="F205" s="22"/>
      <c r="G205" s="41"/>
      <c r="H205" s="68"/>
      <c r="I205" s="69"/>
      <c r="J205" s="69"/>
      <c r="K205" s="69"/>
      <c r="L205" s="69"/>
      <c r="M205" s="69"/>
      <c r="N205" s="69"/>
      <c r="O205" s="69"/>
      <c r="P205" s="69"/>
      <c r="Q205" s="69"/>
      <c r="R205" s="71" t="str">
        <f t="shared" si="7"/>
        <v/>
      </c>
    </row>
    <row r="206" spans="1:18" ht="12" customHeight="1" x14ac:dyDescent="0.35">
      <c r="A206" s="43">
        <v>43</v>
      </c>
      <c r="B206" s="23" t="s">
        <v>41</v>
      </c>
      <c r="C206" s="28"/>
      <c r="D206" s="28" t="str">
        <f t="shared" si="6"/>
        <v>[43A] Each Ceramic Slip Casting Process Line</v>
      </c>
      <c r="E206" s="24" t="s">
        <v>481</v>
      </c>
      <c r="F206" s="24" t="s">
        <v>174</v>
      </c>
      <c r="G206" s="77" t="s">
        <v>43</v>
      </c>
      <c r="H206" s="49">
        <v>788</v>
      </c>
      <c r="I206" s="72">
        <v>20</v>
      </c>
      <c r="J206" s="72">
        <v>16</v>
      </c>
      <c r="K206" s="72" t="str">
        <f>""</f>
        <v/>
      </c>
      <c r="L206" s="71" t="str">
        <f>""</f>
        <v/>
      </c>
      <c r="M206" s="71" t="str">
        <f>""</f>
        <v/>
      </c>
      <c r="N206" s="71" t="str">
        <f>""</f>
        <v/>
      </c>
      <c r="O206" s="71" t="str">
        <f>""</f>
        <v/>
      </c>
      <c r="P206" s="71">
        <v>1</v>
      </c>
      <c r="Q206" s="71" t="s">
        <v>6</v>
      </c>
      <c r="R206" s="71">
        <f t="shared" si="7"/>
        <v>1</v>
      </c>
    </row>
    <row r="207" spans="1:18" ht="15" customHeight="1" x14ac:dyDescent="0.35">
      <c r="A207" s="41" t="s">
        <v>324</v>
      </c>
      <c r="B207" s="22"/>
      <c r="C207" s="22"/>
      <c r="D207" s="28"/>
      <c r="E207" s="22"/>
      <c r="F207" s="22"/>
      <c r="G207" s="41"/>
      <c r="H207" s="68"/>
      <c r="I207" s="69"/>
      <c r="J207" s="69"/>
      <c r="K207" s="69"/>
      <c r="L207" s="69"/>
      <c r="M207" s="69"/>
      <c r="N207" s="69"/>
      <c r="O207" s="69"/>
      <c r="P207" s="69"/>
      <c r="Q207" s="69"/>
      <c r="R207" s="71" t="str">
        <f t="shared" si="7"/>
        <v/>
      </c>
    </row>
    <row r="208" spans="1:18" ht="23.15" customHeight="1" x14ac:dyDescent="0.35">
      <c r="A208" s="43">
        <v>44</v>
      </c>
      <c r="B208" s="23" t="s">
        <v>41</v>
      </c>
      <c r="C208" s="28"/>
      <c r="D208" s="28" t="str">
        <f t="shared" si="6"/>
        <v>[44A] Each Evaporator and Dryer [other than those referenced in Fee Schedule 30 (a)] processing materials containing volatile organic compounds</v>
      </c>
      <c r="E208" s="24" t="s">
        <v>482</v>
      </c>
      <c r="F208" s="24" t="s">
        <v>180</v>
      </c>
      <c r="G208" s="78" t="s">
        <v>43</v>
      </c>
      <c r="H208" s="50">
        <v>451</v>
      </c>
      <c r="I208" s="72">
        <v>24</v>
      </c>
      <c r="J208" s="72">
        <v>20</v>
      </c>
      <c r="K208" s="72" t="str">
        <f>""</f>
        <v/>
      </c>
      <c r="L208" s="71" t="str">
        <f>""</f>
        <v/>
      </c>
      <c r="M208" s="71" t="str">
        <f>""</f>
        <v/>
      </c>
      <c r="N208" s="71" t="str">
        <f>""</f>
        <v/>
      </c>
      <c r="O208" s="71" t="str">
        <f>""</f>
        <v/>
      </c>
      <c r="P208" s="71">
        <v>1</v>
      </c>
      <c r="Q208" s="72" t="s">
        <v>6</v>
      </c>
      <c r="R208" s="71">
        <f t="shared" si="7"/>
        <v>1</v>
      </c>
    </row>
    <row r="209" spans="1:18" ht="23.15" customHeight="1" x14ac:dyDescent="0.35">
      <c r="A209" s="43">
        <v>44</v>
      </c>
      <c r="B209" s="23" t="s">
        <v>45</v>
      </c>
      <c r="C209" s="28"/>
      <c r="D209" s="28" t="str">
        <f t="shared" si="6"/>
        <v>[44B] Each Solvent Recovery Still, on-site, batch-type, solvent usage &gt; 350 gallons per day</v>
      </c>
      <c r="E209" s="24" t="s">
        <v>483</v>
      </c>
      <c r="F209" s="24" t="s">
        <v>181</v>
      </c>
      <c r="G209" s="78" t="s">
        <v>43</v>
      </c>
      <c r="H209" s="50">
        <v>460</v>
      </c>
      <c r="I209" s="72">
        <v>10</v>
      </c>
      <c r="J209" s="72">
        <v>8</v>
      </c>
      <c r="K209" s="72" t="str">
        <f>""</f>
        <v/>
      </c>
      <c r="L209" s="71" t="str">
        <f>""</f>
        <v/>
      </c>
      <c r="M209" s="71" t="str">
        <f>""</f>
        <v/>
      </c>
      <c r="N209" s="71" t="str">
        <f>""</f>
        <v/>
      </c>
      <c r="O209" s="71" t="str">
        <f>""</f>
        <v/>
      </c>
      <c r="P209" s="71">
        <v>1</v>
      </c>
      <c r="Q209" s="72" t="s">
        <v>6</v>
      </c>
      <c r="R209" s="71">
        <f t="shared" si="7"/>
        <v>1</v>
      </c>
    </row>
    <row r="210" spans="1:18" ht="17.149999999999999" customHeight="1" x14ac:dyDescent="0.35">
      <c r="A210" s="41" t="s">
        <v>325</v>
      </c>
      <c r="B210" s="22"/>
      <c r="C210" s="22"/>
      <c r="D210" s="28"/>
      <c r="E210" s="22"/>
      <c r="F210" s="22"/>
      <c r="G210" s="41"/>
      <c r="H210" s="68"/>
      <c r="I210" s="69"/>
      <c r="J210" s="69"/>
      <c r="K210" s="69"/>
      <c r="L210" s="69"/>
      <c r="M210" s="69"/>
      <c r="N210" s="69"/>
      <c r="O210" s="69"/>
      <c r="P210" s="69"/>
      <c r="Q210" s="69"/>
      <c r="R210" s="71" t="str">
        <f t="shared" si="7"/>
        <v/>
      </c>
    </row>
    <row r="211" spans="1:18" ht="17.149999999999999" customHeight="1" x14ac:dyDescent="0.35">
      <c r="A211" s="88" t="s">
        <v>326</v>
      </c>
      <c r="B211" s="22"/>
      <c r="C211" s="22"/>
      <c r="D211" s="28"/>
      <c r="E211" s="22"/>
      <c r="F211" s="22"/>
      <c r="G211" s="41"/>
      <c r="H211" s="68"/>
      <c r="I211" s="69"/>
      <c r="J211" s="69"/>
      <c r="K211" s="69"/>
      <c r="L211" s="69"/>
      <c r="M211" s="69"/>
      <c r="N211" s="69"/>
      <c r="O211" s="69"/>
      <c r="P211" s="69"/>
      <c r="Q211" s="69"/>
      <c r="R211" s="71" t="str">
        <f t="shared" si="7"/>
        <v/>
      </c>
    </row>
    <row r="212" spans="1:18" ht="18" customHeight="1" x14ac:dyDescent="0.35">
      <c r="A212" s="43">
        <v>46</v>
      </c>
      <c r="B212" s="23" t="s">
        <v>41</v>
      </c>
      <c r="C212" s="28"/>
      <c r="D212" s="28" t="str">
        <f t="shared" si="6"/>
        <v>[46A] Each Filtration Membrane Manufacturing Process Line</v>
      </c>
      <c r="E212" s="24" t="s">
        <v>484</v>
      </c>
      <c r="F212" s="24" t="s">
        <v>174</v>
      </c>
      <c r="G212" s="77" t="s">
        <v>43</v>
      </c>
      <c r="H212" s="49">
        <v>735</v>
      </c>
      <c r="I212" s="71">
        <v>20</v>
      </c>
      <c r="J212" s="71">
        <v>16</v>
      </c>
      <c r="K212" s="72" t="str">
        <f>""</f>
        <v/>
      </c>
      <c r="L212" s="71" t="str">
        <f>""</f>
        <v/>
      </c>
      <c r="M212" s="71" t="str">
        <f>""</f>
        <v/>
      </c>
      <c r="N212" s="71" t="str">
        <f>""</f>
        <v/>
      </c>
      <c r="O212" s="71" t="str">
        <f>""</f>
        <v/>
      </c>
      <c r="P212" s="71">
        <v>1</v>
      </c>
      <c r="Q212" s="71" t="s">
        <v>6</v>
      </c>
      <c r="R212" s="71">
        <f t="shared" si="7"/>
        <v>1</v>
      </c>
    </row>
    <row r="213" spans="1:18" ht="13" customHeight="1" x14ac:dyDescent="0.35">
      <c r="A213" s="41" t="s">
        <v>327</v>
      </c>
      <c r="B213" s="22"/>
      <c r="C213" s="22"/>
      <c r="D213" s="28"/>
      <c r="E213" s="22"/>
      <c r="F213" s="22"/>
      <c r="G213" s="41"/>
      <c r="H213" s="68"/>
      <c r="I213" s="69"/>
      <c r="J213" s="69"/>
      <c r="K213" s="69"/>
      <c r="L213" s="69"/>
      <c r="M213" s="69"/>
      <c r="N213" s="69"/>
      <c r="O213" s="69"/>
      <c r="P213" s="69"/>
      <c r="Q213" s="69"/>
      <c r="R213" s="71" t="str">
        <f t="shared" si="7"/>
        <v/>
      </c>
    </row>
    <row r="214" spans="1:18" ht="18" customHeight="1" x14ac:dyDescent="0.35">
      <c r="A214" s="43">
        <v>47</v>
      </c>
      <c r="B214" s="23" t="s">
        <v>41</v>
      </c>
      <c r="C214" s="28"/>
      <c r="D214" s="28" t="str">
        <f t="shared" si="6"/>
        <v>[47A] Each Organic Gas Sterilizer requiring control</v>
      </c>
      <c r="E214" s="24" t="s">
        <v>182</v>
      </c>
      <c r="F214" s="24" t="s">
        <v>182</v>
      </c>
      <c r="G214" s="77" t="s">
        <v>43</v>
      </c>
      <c r="H214" s="49">
        <v>774</v>
      </c>
      <c r="I214" s="71">
        <v>24</v>
      </c>
      <c r="J214" s="71">
        <v>20</v>
      </c>
      <c r="K214" s="72" t="str">
        <f>""</f>
        <v/>
      </c>
      <c r="L214" s="71" t="str">
        <f>""</f>
        <v/>
      </c>
      <c r="M214" s="71" t="str">
        <f>""</f>
        <v/>
      </c>
      <c r="N214" s="71" t="str">
        <f>""</f>
        <v/>
      </c>
      <c r="O214" s="71" t="str">
        <f>""</f>
        <v/>
      </c>
      <c r="P214" s="71">
        <v>1</v>
      </c>
      <c r="Q214" s="71" t="s">
        <v>6</v>
      </c>
      <c r="R214" s="71">
        <f t="shared" si="7"/>
        <v>1</v>
      </c>
    </row>
    <row r="215" spans="1:18" ht="11.15" customHeight="1" x14ac:dyDescent="0.35">
      <c r="A215" s="43">
        <v>47</v>
      </c>
      <c r="B215" s="23" t="s">
        <v>45</v>
      </c>
      <c r="C215" s="28"/>
      <c r="D215" s="28" t="str">
        <f t="shared" si="6"/>
        <v>[47B] RESERVED</v>
      </c>
      <c r="E215" s="24" t="s">
        <v>65</v>
      </c>
      <c r="F215" s="24" t="s">
        <v>65</v>
      </c>
      <c r="G215" s="77"/>
      <c r="H215" s="93"/>
      <c r="I215" s="80"/>
      <c r="J215" s="80"/>
      <c r="K215" s="80"/>
      <c r="L215" s="80"/>
      <c r="M215" s="80"/>
      <c r="N215" s="80"/>
      <c r="O215" s="80"/>
      <c r="P215" s="80"/>
      <c r="Q215" s="80"/>
      <c r="R215" s="71" t="str">
        <f t="shared" si="7"/>
        <v/>
      </c>
    </row>
    <row r="216" spans="1:18" ht="12" customHeight="1" x14ac:dyDescent="0.35">
      <c r="A216" s="41" t="s">
        <v>328</v>
      </c>
      <c r="B216" s="22"/>
      <c r="C216" s="22"/>
      <c r="D216" s="28"/>
      <c r="E216" s="22"/>
      <c r="F216" s="22"/>
      <c r="G216" s="41"/>
      <c r="H216" s="68"/>
      <c r="I216" s="69"/>
      <c r="J216" s="69"/>
      <c r="K216" s="69"/>
      <c r="L216" s="69"/>
      <c r="M216" s="69"/>
      <c r="N216" s="69"/>
      <c r="O216" s="69"/>
      <c r="P216" s="69"/>
      <c r="Q216" s="69"/>
      <c r="R216" s="71" t="str">
        <f t="shared" si="7"/>
        <v/>
      </c>
    </row>
    <row r="217" spans="1:18" ht="23.15" customHeight="1" x14ac:dyDescent="0.35">
      <c r="A217" s="43">
        <v>48</v>
      </c>
      <c r="B217" s="23" t="s">
        <v>41</v>
      </c>
      <c r="C217" s="28"/>
      <c r="D217" s="28" t="str">
        <f t="shared" si="6"/>
        <v>[48A] Municipal Waste Storage and Processing (Landfill) - not subject to the ARB Methane Emissions Regulation</v>
      </c>
      <c r="E217" s="24" t="s">
        <v>485</v>
      </c>
      <c r="F217" s="24" t="s">
        <v>183</v>
      </c>
      <c r="G217" s="78" t="s">
        <v>43</v>
      </c>
      <c r="H217" s="50">
        <v>1533</v>
      </c>
      <c r="I217" s="72">
        <v>50</v>
      </c>
      <c r="J217" s="72">
        <v>30</v>
      </c>
      <c r="K217" s="110">
        <v>8</v>
      </c>
      <c r="L217" s="72" t="str">
        <f>""</f>
        <v/>
      </c>
      <c r="M217" s="72" t="str">
        <f>""</f>
        <v/>
      </c>
      <c r="N217" s="72">
        <v>8</v>
      </c>
      <c r="O217" s="72" t="str">
        <f>""</f>
        <v/>
      </c>
      <c r="P217" s="72">
        <v>20</v>
      </c>
      <c r="Q217" s="72" t="s">
        <v>6</v>
      </c>
      <c r="R217" s="71">
        <f t="shared" si="7"/>
        <v>1</v>
      </c>
    </row>
    <row r="218" spans="1:18" ht="23.15" customHeight="1" x14ac:dyDescent="0.35">
      <c r="A218" s="43">
        <v>48</v>
      </c>
      <c r="B218" s="23" t="s">
        <v>48</v>
      </c>
      <c r="C218" s="28"/>
      <c r="D218" s="28" t="str">
        <f t="shared" si="6"/>
        <v>[48C] Municipal Waste Storage and Processing (Landfill) - subject to the ARB Methane Emissions Regulation</v>
      </c>
      <c r="E218" s="24" t="s">
        <v>486</v>
      </c>
      <c r="F218" s="24" t="s">
        <v>184</v>
      </c>
      <c r="G218" s="78" t="s">
        <v>43</v>
      </c>
      <c r="H218" s="50">
        <v>5421</v>
      </c>
      <c r="I218" s="72">
        <v>60</v>
      </c>
      <c r="J218" s="72">
        <v>40</v>
      </c>
      <c r="K218" s="110">
        <v>8</v>
      </c>
      <c r="L218" s="72" t="str">
        <f>""</f>
        <v/>
      </c>
      <c r="M218" s="72" t="str">
        <f>""</f>
        <v/>
      </c>
      <c r="N218" s="72">
        <v>8</v>
      </c>
      <c r="O218" s="72" t="str">
        <f>""</f>
        <v/>
      </c>
      <c r="P218" s="72">
        <v>30</v>
      </c>
      <c r="Q218" s="72" t="s">
        <v>6</v>
      </c>
      <c r="R218" s="71">
        <f t="shared" si="7"/>
        <v>1</v>
      </c>
    </row>
    <row r="219" spans="1:18" ht="12" customHeight="1" x14ac:dyDescent="0.35">
      <c r="A219" s="41" t="s">
        <v>329</v>
      </c>
      <c r="B219" s="22"/>
      <c r="C219" s="22"/>
      <c r="D219" s="28"/>
      <c r="E219" s="22"/>
      <c r="F219" s="22"/>
      <c r="G219" s="41"/>
      <c r="H219" s="68"/>
      <c r="I219" s="69"/>
      <c r="J219" s="69"/>
      <c r="K219" s="69"/>
      <c r="L219" s="69"/>
      <c r="M219" s="69"/>
      <c r="N219" s="69"/>
      <c r="O219" s="69"/>
      <c r="P219" s="69"/>
      <c r="Q219" s="69"/>
      <c r="R219" s="71" t="str">
        <f t="shared" si="7"/>
        <v/>
      </c>
    </row>
    <row r="220" spans="1:18" ht="17.149999999999999" customHeight="1" x14ac:dyDescent="0.35">
      <c r="A220" s="43">
        <v>49</v>
      </c>
      <c r="B220" s="23" t="s">
        <v>41</v>
      </c>
      <c r="C220" s="28"/>
      <c r="D220" s="28"/>
      <c r="E220" s="24" t="s">
        <v>185</v>
      </c>
      <c r="F220" s="24" t="s">
        <v>185</v>
      </c>
      <c r="G220" s="47">
        <v>319</v>
      </c>
      <c r="H220" s="49">
        <v>375</v>
      </c>
      <c r="I220" s="71" t="s">
        <v>391</v>
      </c>
      <c r="J220" s="71">
        <f>ROUNDDOWN(G220/$U$9, 1)</f>
        <v>1.1000000000000001</v>
      </c>
      <c r="K220" s="71" t="str">
        <f>""</f>
        <v/>
      </c>
      <c r="L220" s="71" t="str">
        <f>""</f>
        <v/>
      </c>
      <c r="M220" s="71" t="str">
        <f>""</f>
        <v/>
      </c>
      <c r="N220" s="71" t="str">
        <f>""</f>
        <v/>
      </c>
      <c r="O220" s="71" t="str">
        <f>""</f>
        <v/>
      </c>
      <c r="P220" s="71">
        <v>1</v>
      </c>
      <c r="Q220" s="71" t="s">
        <v>267</v>
      </c>
      <c r="R220" s="71" t="str">
        <f t="shared" si="7"/>
        <v/>
      </c>
    </row>
    <row r="221" spans="1:18" ht="18" customHeight="1" x14ac:dyDescent="0.35">
      <c r="A221" s="43">
        <v>49</v>
      </c>
      <c r="B221" s="23" t="s">
        <v>45</v>
      </c>
      <c r="C221" s="28"/>
      <c r="D221" s="28"/>
      <c r="E221" s="24" t="s">
        <v>186</v>
      </c>
      <c r="F221" s="24" t="s">
        <v>186</v>
      </c>
      <c r="G221" s="47">
        <v>286</v>
      </c>
      <c r="H221" s="108" t="s">
        <v>50</v>
      </c>
      <c r="I221" s="71" t="s">
        <v>391</v>
      </c>
      <c r="J221" s="71">
        <f>ROUNDDOWN(G221/$U$9, 1)</f>
        <v>1</v>
      </c>
      <c r="K221" s="71" t="str">
        <f>""</f>
        <v/>
      </c>
      <c r="L221" s="71" t="str">
        <f>""</f>
        <v/>
      </c>
      <c r="M221" s="71" t="str">
        <f>""</f>
        <v/>
      </c>
      <c r="N221" s="71" t="str">
        <f>""</f>
        <v/>
      </c>
      <c r="O221" s="71" t="str">
        <f>""</f>
        <v/>
      </c>
      <c r="P221" s="71">
        <v>1</v>
      </c>
      <c r="Q221" s="71" t="s">
        <v>267</v>
      </c>
      <c r="R221" s="71" t="str">
        <f t="shared" si="7"/>
        <v/>
      </c>
    </row>
    <row r="222" spans="1:18" ht="17.149999999999999" customHeight="1" x14ac:dyDescent="0.35">
      <c r="A222" s="41" t="s">
        <v>330</v>
      </c>
      <c r="B222" s="22"/>
      <c r="C222" s="22"/>
      <c r="D222" s="28"/>
      <c r="E222" s="22"/>
      <c r="F222" s="22"/>
      <c r="G222" s="41"/>
      <c r="H222" s="68"/>
      <c r="I222" s="69"/>
      <c r="J222" s="69"/>
      <c r="K222" s="69"/>
      <c r="L222" s="69"/>
      <c r="M222" s="69"/>
      <c r="N222" s="69"/>
      <c r="O222" s="69"/>
      <c r="P222" s="69"/>
      <c r="Q222" s="69"/>
      <c r="R222" s="71" t="str">
        <f t="shared" si="7"/>
        <v/>
      </c>
    </row>
    <row r="223" spans="1:18" ht="18" customHeight="1" x14ac:dyDescent="0.35">
      <c r="A223" s="43">
        <v>50</v>
      </c>
      <c r="B223" s="23" t="s">
        <v>41</v>
      </c>
      <c r="C223" s="28"/>
      <c r="D223" s="28" t="str">
        <f t="shared" si="6"/>
        <v>[50A] Each Coffee Roaster</v>
      </c>
      <c r="E223" s="24" t="s">
        <v>187</v>
      </c>
      <c r="F223" s="24" t="s">
        <v>187</v>
      </c>
      <c r="G223" s="47">
        <v>4074</v>
      </c>
      <c r="H223" s="49">
        <v>502</v>
      </c>
      <c r="I223" s="71" t="s">
        <v>391</v>
      </c>
      <c r="J223" s="71">
        <f>ROUNDDOWN(G223/$U$9, 1)</f>
        <v>14.8</v>
      </c>
      <c r="K223" s="71" t="str">
        <f>""</f>
        <v/>
      </c>
      <c r="L223" s="71" t="str">
        <f>""</f>
        <v/>
      </c>
      <c r="M223" s="71" t="str">
        <f>""</f>
        <v/>
      </c>
      <c r="N223" s="71" t="str">
        <f>""</f>
        <v/>
      </c>
      <c r="O223" s="71" t="str">
        <f>""</f>
        <v/>
      </c>
      <c r="P223" s="71">
        <v>1</v>
      </c>
      <c r="Q223" s="71" t="s">
        <v>267</v>
      </c>
      <c r="R223" s="71" t="str">
        <f t="shared" si="7"/>
        <v/>
      </c>
    </row>
    <row r="224" spans="1:18" ht="18" customHeight="1" x14ac:dyDescent="0.35">
      <c r="A224" s="88" t="s">
        <v>331</v>
      </c>
      <c r="B224" s="22"/>
      <c r="C224" s="22"/>
      <c r="D224" s="28"/>
      <c r="E224" s="22"/>
      <c r="F224" s="22"/>
      <c r="G224" s="41"/>
      <c r="H224" s="68"/>
      <c r="I224" s="69"/>
      <c r="J224" s="69"/>
      <c r="K224" s="69"/>
      <c r="L224" s="69"/>
      <c r="M224" s="69"/>
      <c r="N224" s="69"/>
      <c r="O224" s="69"/>
      <c r="P224" s="69"/>
      <c r="Q224" s="69"/>
      <c r="R224" s="71" t="str">
        <f t="shared" si="7"/>
        <v/>
      </c>
    </row>
    <row r="225" spans="1:18" ht="18" customHeight="1" x14ac:dyDescent="0.35">
      <c r="A225" s="43">
        <v>51</v>
      </c>
      <c r="B225" s="23" t="s">
        <v>41</v>
      </c>
      <c r="C225" s="28"/>
      <c r="D225" s="28" t="str">
        <f t="shared" si="6"/>
        <v>[51A] Each On-site Industrial Waste Water Treatment Processing Line</v>
      </c>
      <c r="E225" s="24" t="s">
        <v>487</v>
      </c>
      <c r="F225" s="24" t="s">
        <v>188</v>
      </c>
      <c r="G225" s="78" t="s">
        <v>43</v>
      </c>
      <c r="H225" s="49">
        <v>573</v>
      </c>
      <c r="I225" s="71">
        <v>20</v>
      </c>
      <c r="J225" s="71">
        <v>16</v>
      </c>
      <c r="K225" s="71" t="str">
        <f>""</f>
        <v/>
      </c>
      <c r="L225" s="71" t="str">
        <f>""</f>
        <v/>
      </c>
      <c r="M225" s="71" t="str">
        <f>""</f>
        <v/>
      </c>
      <c r="N225" s="71" t="str">
        <f>""</f>
        <v/>
      </c>
      <c r="O225" s="71" t="str">
        <f>""</f>
        <v/>
      </c>
      <c r="P225" s="71">
        <v>1</v>
      </c>
      <c r="Q225" s="71" t="s">
        <v>6</v>
      </c>
      <c r="R225" s="71">
        <f t="shared" si="7"/>
        <v>1</v>
      </c>
    </row>
    <row r="226" spans="1:18" ht="23.15" customHeight="1" x14ac:dyDescent="0.35">
      <c r="A226" s="43">
        <v>51</v>
      </c>
      <c r="B226" s="23" t="s">
        <v>48</v>
      </c>
      <c r="C226" s="28"/>
      <c r="D226" s="28" t="str">
        <f t="shared" si="6"/>
        <v>[51C] USN Air Station NORIS Public Works Industrial Waste Water Treatment (ID # APCD1986-SITE-02755)
*</v>
      </c>
      <c r="E226" s="24" t="s">
        <v>488</v>
      </c>
      <c r="F226" s="25" t="s">
        <v>189</v>
      </c>
      <c r="G226" s="78" t="s">
        <v>43</v>
      </c>
      <c r="H226" s="50">
        <v>1558</v>
      </c>
      <c r="I226" s="71">
        <v>20</v>
      </c>
      <c r="J226" s="71">
        <v>16</v>
      </c>
      <c r="K226" s="71" t="str">
        <f>""</f>
        <v/>
      </c>
      <c r="L226" s="71" t="str">
        <f>""</f>
        <v/>
      </c>
      <c r="M226" s="71" t="str">
        <f>""</f>
        <v/>
      </c>
      <c r="N226" s="71" t="str">
        <f>""</f>
        <v/>
      </c>
      <c r="O226" s="71" t="str">
        <f>""</f>
        <v/>
      </c>
      <c r="P226" s="71">
        <v>1</v>
      </c>
      <c r="Q226" s="72" t="s">
        <v>6</v>
      </c>
      <c r="R226" s="71">
        <f t="shared" si="7"/>
        <v>1</v>
      </c>
    </row>
    <row r="227" spans="1:18" ht="22" customHeight="1" x14ac:dyDescent="0.35">
      <c r="A227" s="41" t="s">
        <v>332</v>
      </c>
      <c r="B227" s="22"/>
      <c r="C227" s="22"/>
      <c r="D227" s="28"/>
      <c r="E227" s="22"/>
      <c r="F227" s="22"/>
      <c r="G227" s="41"/>
      <c r="H227" s="68"/>
      <c r="I227" s="69"/>
      <c r="J227" s="69"/>
      <c r="K227" s="69"/>
      <c r="L227" s="69"/>
      <c r="M227" s="69"/>
      <c r="N227" s="69"/>
      <c r="O227" s="69"/>
      <c r="P227" s="69"/>
      <c r="Q227" s="69"/>
      <c r="R227" s="71" t="str">
        <f t="shared" si="7"/>
        <v/>
      </c>
    </row>
    <row r="228" spans="1:18" ht="15" customHeight="1" x14ac:dyDescent="0.35">
      <c r="A228" s="43">
        <v>52</v>
      </c>
      <c r="B228" s="23" t="s">
        <v>41</v>
      </c>
      <c r="C228" s="28"/>
      <c r="D228" s="28" t="str">
        <f t="shared" si="6"/>
        <v>[52A] Air Stripping Equipment</v>
      </c>
      <c r="E228" s="24" t="s">
        <v>190</v>
      </c>
      <c r="F228" s="24" t="s">
        <v>190</v>
      </c>
      <c r="G228" s="77" t="s">
        <v>43</v>
      </c>
      <c r="H228" s="49">
        <v>763</v>
      </c>
      <c r="I228" s="71">
        <v>16</v>
      </c>
      <c r="J228" s="71">
        <v>12</v>
      </c>
      <c r="K228" s="71" t="str">
        <f>""</f>
        <v/>
      </c>
      <c r="L228" s="71" t="str">
        <f>""</f>
        <v/>
      </c>
      <c r="M228" s="71" t="str">
        <f>""</f>
        <v/>
      </c>
      <c r="N228" s="71" t="str">
        <f>""</f>
        <v/>
      </c>
      <c r="O228" s="71" t="str">
        <f>""</f>
        <v/>
      </c>
      <c r="P228" s="71">
        <v>1</v>
      </c>
      <c r="Q228" s="71" t="s">
        <v>6</v>
      </c>
      <c r="R228" s="71">
        <f t="shared" si="7"/>
        <v>1</v>
      </c>
    </row>
    <row r="229" spans="1:18" ht="22" customHeight="1" x14ac:dyDescent="0.35">
      <c r="A229" s="43">
        <v>52</v>
      </c>
      <c r="B229" s="23" t="s">
        <v>45</v>
      </c>
      <c r="C229" s="28"/>
      <c r="D229" s="28" t="str">
        <f t="shared" si="6"/>
        <v>[52B] Soil Remediation Equipment - On-site (In situ Only)</v>
      </c>
      <c r="E229" s="24" t="s">
        <v>191</v>
      </c>
      <c r="F229" s="24" t="s">
        <v>191</v>
      </c>
      <c r="G229" s="78" t="s">
        <v>43</v>
      </c>
      <c r="H229" s="50">
        <v>890</v>
      </c>
      <c r="I229" s="72">
        <v>16</v>
      </c>
      <c r="J229" s="72">
        <v>12</v>
      </c>
      <c r="K229" s="71" t="str">
        <f>""</f>
        <v/>
      </c>
      <c r="L229" s="71" t="str">
        <f>""</f>
        <v/>
      </c>
      <c r="M229" s="71" t="str">
        <f>""</f>
        <v/>
      </c>
      <c r="N229" s="71" t="str">
        <f>""</f>
        <v/>
      </c>
      <c r="O229" s="71" t="str">
        <f>""</f>
        <v/>
      </c>
      <c r="P229" s="71">
        <v>1</v>
      </c>
      <c r="Q229" s="72" t="s">
        <v>6</v>
      </c>
      <c r="R229" s="71">
        <f t="shared" si="7"/>
        <v>1</v>
      </c>
    </row>
    <row r="230" spans="1:18" ht="16" customHeight="1" x14ac:dyDescent="0.35">
      <c r="A230" s="41" t="s">
        <v>333</v>
      </c>
      <c r="B230" s="22"/>
      <c r="C230" s="22"/>
      <c r="D230" s="28"/>
      <c r="E230" s="22"/>
      <c r="F230" s="22"/>
      <c r="G230" s="41"/>
      <c r="H230" s="68"/>
      <c r="I230" s="69"/>
      <c r="J230" s="69"/>
      <c r="K230" s="69"/>
      <c r="L230" s="69"/>
      <c r="M230" s="69"/>
      <c r="N230" s="69"/>
      <c r="O230" s="69"/>
      <c r="P230" s="69"/>
      <c r="Q230" s="69"/>
      <c r="R230" s="71" t="str">
        <f t="shared" si="7"/>
        <v/>
      </c>
    </row>
    <row r="231" spans="1:18" ht="20.149999999999999" customHeight="1" x14ac:dyDescent="0.35">
      <c r="A231" s="41" t="s">
        <v>334</v>
      </c>
      <c r="B231" s="22"/>
      <c r="C231" s="22"/>
      <c r="D231" s="28"/>
      <c r="E231" s="22"/>
      <c r="F231" s="22"/>
      <c r="G231" s="41"/>
      <c r="H231" s="68"/>
      <c r="I231" s="69"/>
      <c r="J231" s="69"/>
      <c r="K231" s="69"/>
      <c r="L231" s="69"/>
      <c r="M231" s="69"/>
      <c r="N231" s="69"/>
      <c r="O231" s="69"/>
      <c r="P231" s="69"/>
      <c r="Q231" s="69"/>
      <c r="R231" s="71" t="str">
        <f t="shared" si="7"/>
        <v/>
      </c>
    </row>
    <row r="232" spans="1:18" ht="17.149999999999999" customHeight="1" x14ac:dyDescent="0.35">
      <c r="A232" s="43">
        <v>54</v>
      </c>
      <c r="B232" s="23" t="s">
        <v>41</v>
      </c>
      <c r="C232" s="28"/>
      <c r="D232" s="28" t="str">
        <f t="shared" si="6"/>
        <v>[54A] Each Pharmaceutical Manufacturing Process Line</v>
      </c>
      <c r="E232" s="24" t="s">
        <v>192</v>
      </c>
      <c r="F232" s="24" t="s">
        <v>192</v>
      </c>
      <c r="G232" s="77" t="s">
        <v>43</v>
      </c>
      <c r="H232" s="49">
        <v>1032</v>
      </c>
      <c r="I232" s="71">
        <v>20</v>
      </c>
      <c r="J232" s="71">
        <v>16</v>
      </c>
      <c r="K232" s="71" t="str">
        <f>""</f>
        <v/>
      </c>
      <c r="L232" s="71" t="str">
        <f>""</f>
        <v/>
      </c>
      <c r="M232" s="71" t="str">
        <f>""</f>
        <v/>
      </c>
      <c r="N232" s="71" t="str">
        <f>""</f>
        <v/>
      </c>
      <c r="O232" s="71" t="str">
        <f>""</f>
        <v/>
      </c>
      <c r="P232" s="71">
        <v>1</v>
      </c>
      <c r="Q232" s="71" t="s">
        <v>6</v>
      </c>
      <c r="R232" s="71">
        <f t="shared" si="7"/>
        <v>1</v>
      </c>
    </row>
    <row r="233" spans="1:18" ht="22" customHeight="1" x14ac:dyDescent="0.35">
      <c r="A233" s="41" t="s">
        <v>335</v>
      </c>
      <c r="B233" s="22"/>
      <c r="C233" s="22"/>
      <c r="D233" s="28"/>
      <c r="E233" s="22"/>
      <c r="F233" s="22"/>
      <c r="G233" s="41"/>
      <c r="H233" s="68"/>
      <c r="I233" s="69"/>
      <c r="J233" s="69"/>
      <c r="K233" s="69"/>
      <c r="L233" s="69"/>
      <c r="M233" s="69"/>
      <c r="N233" s="69"/>
      <c r="O233" s="69"/>
      <c r="P233" s="69"/>
      <c r="Q233" s="69"/>
      <c r="R233" s="71" t="str">
        <f t="shared" si="7"/>
        <v/>
      </c>
    </row>
    <row r="234" spans="1:18" ht="26.15" customHeight="1" x14ac:dyDescent="0.35">
      <c r="A234" s="43">
        <v>55</v>
      </c>
      <c r="B234" s="23" t="s">
        <v>41</v>
      </c>
      <c r="C234" s="28"/>
      <c r="D234" s="28" t="str">
        <f t="shared" si="6"/>
        <v>[55A] Each Hard or Decorative Chrome plating and/or Anodizing Tank or Group of Tanks Served by an Emission Control System</v>
      </c>
      <c r="E234" s="24" t="s">
        <v>193</v>
      </c>
      <c r="F234" s="24" t="s">
        <v>193</v>
      </c>
      <c r="G234" s="78" t="s">
        <v>43</v>
      </c>
      <c r="H234" s="50">
        <v>2731</v>
      </c>
      <c r="I234" s="72">
        <v>30</v>
      </c>
      <c r="J234" s="72">
        <v>20</v>
      </c>
      <c r="K234" s="71" t="str">
        <f>""</f>
        <v/>
      </c>
      <c r="L234" s="71" t="str">
        <f>""</f>
        <v/>
      </c>
      <c r="M234" s="71" t="str">
        <f>""</f>
        <v/>
      </c>
      <c r="N234" s="71" t="str">
        <f>""</f>
        <v/>
      </c>
      <c r="O234" s="71" t="str">
        <f>""</f>
        <v/>
      </c>
      <c r="P234" s="71">
        <v>1</v>
      </c>
      <c r="Q234" s="72" t="s">
        <v>6</v>
      </c>
      <c r="R234" s="71">
        <f t="shared" si="7"/>
        <v>1</v>
      </c>
    </row>
    <row r="235" spans="1:18" ht="18" customHeight="1" x14ac:dyDescent="0.35">
      <c r="A235" s="43">
        <v>55</v>
      </c>
      <c r="B235" s="23" t="s">
        <v>45</v>
      </c>
      <c r="C235" s="28"/>
      <c r="D235" s="28" t="str">
        <f t="shared" si="6"/>
        <v>[55B] Each Decorative Chrome Plating Tank without Add-on Emission Controls</v>
      </c>
      <c r="E235" s="24" t="s">
        <v>489</v>
      </c>
      <c r="F235" s="24" t="s">
        <v>194</v>
      </c>
      <c r="G235" s="77" t="s">
        <v>43</v>
      </c>
      <c r="H235" s="49">
        <v>1471</v>
      </c>
      <c r="I235" s="72">
        <v>30</v>
      </c>
      <c r="J235" s="72">
        <v>20</v>
      </c>
      <c r="K235" s="71" t="str">
        <f>""</f>
        <v/>
      </c>
      <c r="L235" s="71" t="str">
        <f>""</f>
        <v/>
      </c>
      <c r="M235" s="71" t="str">
        <f>""</f>
        <v/>
      </c>
      <c r="N235" s="71" t="str">
        <f>""</f>
        <v/>
      </c>
      <c r="O235" s="71" t="str">
        <f>""</f>
        <v/>
      </c>
      <c r="P235" s="71">
        <v>1</v>
      </c>
      <c r="Q235" s="71" t="s">
        <v>6</v>
      </c>
      <c r="R235" s="71">
        <f t="shared" si="7"/>
        <v>1</v>
      </c>
    </row>
    <row r="236" spans="1:18" ht="18" customHeight="1" x14ac:dyDescent="0.35">
      <c r="A236" s="43">
        <v>55</v>
      </c>
      <c r="B236" s="28" t="s">
        <v>195</v>
      </c>
      <c r="C236" s="28"/>
      <c r="D236" s="28" t="str">
        <f t="shared" si="6"/>
        <v>[55D] Each Chromate Conversion Tank</v>
      </c>
      <c r="E236" s="27" t="s">
        <v>196</v>
      </c>
      <c r="F236" s="27" t="s">
        <v>196</v>
      </c>
      <c r="G236" s="77" t="s">
        <v>43</v>
      </c>
      <c r="H236" s="49">
        <v>445</v>
      </c>
      <c r="I236" s="71">
        <v>16</v>
      </c>
      <c r="J236" s="71">
        <v>12</v>
      </c>
      <c r="K236" s="71" t="str">
        <f>""</f>
        <v/>
      </c>
      <c r="L236" s="71" t="str">
        <f>""</f>
        <v/>
      </c>
      <c r="M236" s="71" t="str">
        <f>""</f>
        <v/>
      </c>
      <c r="N236" s="71" t="str">
        <f>""</f>
        <v/>
      </c>
      <c r="O236" s="71" t="str">
        <f>""</f>
        <v/>
      </c>
      <c r="P236" s="71">
        <v>1</v>
      </c>
      <c r="Q236" s="71" t="s">
        <v>267</v>
      </c>
      <c r="R236" s="71" t="str">
        <f t="shared" si="7"/>
        <v/>
      </c>
    </row>
    <row r="237" spans="1:18" ht="18" customHeight="1" x14ac:dyDescent="0.35">
      <c r="A237" s="41" t="s">
        <v>336</v>
      </c>
      <c r="B237" s="22"/>
      <c r="C237" s="22"/>
      <c r="D237" s="28"/>
      <c r="E237" s="22"/>
      <c r="F237" s="22"/>
      <c r="G237" s="41"/>
      <c r="H237" s="68"/>
      <c r="I237" s="69"/>
      <c r="J237" s="69"/>
      <c r="K237" s="69"/>
      <c r="L237" s="69"/>
      <c r="M237" s="69"/>
      <c r="N237" s="69"/>
      <c r="O237" s="69"/>
      <c r="P237" s="69"/>
      <c r="Q237" s="69"/>
      <c r="R237" s="71" t="str">
        <f t="shared" si="7"/>
        <v/>
      </c>
    </row>
    <row r="238" spans="1:18" ht="23.15" customHeight="1" x14ac:dyDescent="0.35">
      <c r="A238" s="43">
        <v>56</v>
      </c>
      <c r="B238" s="23" t="s">
        <v>41</v>
      </c>
      <c r="C238" s="28"/>
      <c r="D238" s="28" t="str">
        <f t="shared" si="6"/>
        <v>[56A] Each Wastewater Treatment Facility, or Each Water Reclamation Facility</v>
      </c>
      <c r="E238" s="24" t="s">
        <v>197</v>
      </c>
      <c r="F238" s="24" t="s">
        <v>197</v>
      </c>
      <c r="G238" s="78" t="s">
        <v>43</v>
      </c>
      <c r="H238" s="50">
        <v>1460</v>
      </c>
      <c r="I238" s="72">
        <v>20</v>
      </c>
      <c r="J238" s="72">
        <v>16</v>
      </c>
      <c r="K238" s="71" t="str">
        <f>""</f>
        <v/>
      </c>
      <c r="L238" s="71" t="str">
        <f>""</f>
        <v/>
      </c>
      <c r="M238" s="71" t="str">
        <f>""</f>
        <v/>
      </c>
      <c r="N238" s="71" t="str">
        <f>""</f>
        <v/>
      </c>
      <c r="O238" s="71" t="str">
        <f>""</f>
        <v/>
      </c>
      <c r="P238" s="71">
        <v>1</v>
      </c>
      <c r="Q238" s="72" t="s">
        <v>6</v>
      </c>
      <c r="R238" s="71">
        <f t="shared" si="7"/>
        <v>1</v>
      </c>
    </row>
    <row r="239" spans="1:18" ht="22" customHeight="1" x14ac:dyDescent="0.35">
      <c r="A239" s="43">
        <v>56</v>
      </c>
      <c r="B239" s="23" t="s">
        <v>45</v>
      </c>
      <c r="C239" s="28"/>
      <c r="D239" s="28" t="str">
        <f t="shared" si="6"/>
        <v>[56B] Each Wastewater Pump Station</v>
      </c>
      <c r="E239" s="24" t="s">
        <v>198</v>
      </c>
      <c r="F239" s="24" t="s">
        <v>198</v>
      </c>
      <c r="G239" s="78" t="s">
        <v>43</v>
      </c>
      <c r="H239" s="50">
        <v>776</v>
      </c>
      <c r="I239" s="72">
        <v>16</v>
      </c>
      <c r="J239" s="72">
        <v>12</v>
      </c>
      <c r="K239" s="71" t="str">
        <f>""</f>
        <v/>
      </c>
      <c r="L239" s="71" t="str">
        <f>""</f>
        <v/>
      </c>
      <c r="M239" s="71" t="str">
        <f>""</f>
        <v/>
      </c>
      <c r="N239" s="71" t="str">
        <f>""</f>
        <v/>
      </c>
      <c r="O239" s="71" t="str">
        <f>""</f>
        <v/>
      </c>
      <c r="P239" s="71">
        <v>1</v>
      </c>
      <c r="Q239" s="72" t="s">
        <v>6</v>
      </c>
      <c r="R239" s="71">
        <f t="shared" si="7"/>
        <v>1</v>
      </c>
    </row>
    <row r="240" spans="1:18" ht="12" customHeight="1" x14ac:dyDescent="0.35">
      <c r="A240" s="41" t="s">
        <v>337</v>
      </c>
      <c r="B240" s="22"/>
      <c r="C240" s="22"/>
      <c r="D240" s="28"/>
      <c r="E240" s="22"/>
      <c r="F240" s="22"/>
      <c r="G240" s="41"/>
      <c r="H240" s="68"/>
      <c r="I240" s="69"/>
      <c r="J240" s="69"/>
      <c r="K240" s="69"/>
      <c r="L240" s="69"/>
      <c r="M240" s="69"/>
      <c r="N240" s="69"/>
      <c r="O240" s="69"/>
      <c r="P240" s="69"/>
      <c r="Q240" s="69"/>
      <c r="R240" s="71" t="str">
        <f t="shared" si="7"/>
        <v/>
      </c>
    </row>
    <row r="241" spans="1:18" ht="11.15" customHeight="1" x14ac:dyDescent="0.35">
      <c r="A241" s="41" t="s">
        <v>338</v>
      </c>
      <c r="B241" s="22"/>
      <c r="C241" s="22"/>
      <c r="D241" s="28"/>
      <c r="E241" s="22"/>
      <c r="F241" s="22"/>
      <c r="G241" s="41"/>
      <c r="H241" s="68"/>
      <c r="I241" s="69"/>
      <c r="J241" s="69"/>
      <c r="K241" s="69"/>
      <c r="L241" s="69"/>
      <c r="M241" s="69"/>
      <c r="N241" s="69"/>
      <c r="O241" s="69"/>
      <c r="P241" s="69"/>
      <c r="Q241" s="69"/>
      <c r="R241" s="71" t="str">
        <f t="shared" si="7"/>
        <v/>
      </c>
    </row>
    <row r="242" spans="1:18" ht="23.15" customHeight="1" x14ac:dyDescent="0.35">
      <c r="A242" s="43">
        <v>58</v>
      </c>
      <c r="B242" s="23" t="s">
        <v>41</v>
      </c>
      <c r="C242" s="28"/>
      <c r="D242" s="28" t="str">
        <f t="shared" si="6"/>
        <v>[58A] Bakery Ovens at Facilities with Emission Controls Pursuant to Rule 67.24</v>
      </c>
      <c r="E242" s="24" t="s">
        <v>199</v>
      </c>
      <c r="F242" s="24" t="s">
        <v>199</v>
      </c>
      <c r="G242" s="78" t="s">
        <v>43</v>
      </c>
      <c r="H242" s="50">
        <v>865</v>
      </c>
      <c r="I242" s="72">
        <v>16</v>
      </c>
      <c r="J242" s="72">
        <v>12</v>
      </c>
      <c r="K242" s="71" t="str">
        <f>""</f>
        <v/>
      </c>
      <c r="L242" s="71" t="str">
        <f>""</f>
        <v/>
      </c>
      <c r="M242" s="71" t="str">
        <f>""</f>
        <v/>
      </c>
      <c r="N242" s="71" t="str">
        <f>""</f>
        <v/>
      </c>
      <c r="O242" s="71" t="str">
        <f>""</f>
        <v/>
      </c>
      <c r="P242" s="71">
        <v>1</v>
      </c>
      <c r="Q242" s="72" t="s">
        <v>267</v>
      </c>
      <c r="R242" s="71" t="str">
        <f t="shared" si="7"/>
        <v/>
      </c>
    </row>
    <row r="243" spans="1:18" ht="11.15" customHeight="1" x14ac:dyDescent="0.35">
      <c r="A243" s="41" t="s">
        <v>339</v>
      </c>
      <c r="B243" s="22"/>
      <c r="C243" s="22"/>
      <c r="D243" s="28"/>
      <c r="E243" s="22"/>
      <c r="F243" s="22"/>
      <c r="G243" s="41"/>
      <c r="H243" s="68"/>
      <c r="I243" s="69"/>
      <c r="J243" s="69"/>
      <c r="K243" s="69"/>
      <c r="L243" s="69"/>
      <c r="M243" s="69"/>
      <c r="N243" s="69"/>
      <c r="O243" s="69"/>
      <c r="P243" s="69"/>
      <c r="Q243" s="69"/>
      <c r="R243" s="71" t="str">
        <f t="shared" si="7"/>
        <v/>
      </c>
    </row>
    <row r="244" spans="1:18" ht="12" customHeight="1" x14ac:dyDescent="0.35">
      <c r="A244" s="43">
        <v>59</v>
      </c>
      <c r="B244" s="23" t="s">
        <v>41</v>
      </c>
      <c r="C244" s="28"/>
      <c r="D244" s="28" t="str">
        <f t="shared" si="6"/>
        <v>[59A] RESERVED</v>
      </c>
      <c r="E244" s="24" t="s">
        <v>67</v>
      </c>
      <c r="F244" s="24" t="s">
        <v>67</v>
      </c>
      <c r="G244" s="25"/>
      <c r="H244" s="81"/>
      <c r="I244" s="82"/>
      <c r="J244" s="82"/>
      <c r="K244" s="82"/>
      <c r="L244" s="82"/>
      <c r="M244" s="82"/>
      <c r="N244" s="82"/>
      <c r="O244" s="82"/>
      <c r="P244" s="82"/>
      <c r="Q244" s="82"/>
      <c r="R244" s="71" t="str">
        <f t="shared" si="7"/>
        <v/>
      </c>
    </row>
    <row r="245" spans="1:18" ht="21" customHeight="1" x14ac:dyDescent="0.35">
      <c r="A245" s="43">
        <v>59</v>
      </c>
      <c r="B245" s="23" t="s">
        <v>48</v>
      </c>
      <c r="C245" s="28"/>
      <c r="D245" s="28" t="str">
        <f t="shared" si="6"/>
        <v>[59C] Each Portable Asbestos Mastic Removal Application Station</v>
      </c>
      <c r="E245" s="24" t="s">
        <v>490</v>
      </c>
      <c r="F245" s="24" t="s">
        <v>200</v>
      </c>
      <c r="G245" s="78" t="s">
        <v>43</v>
      </c>
      <c r="H245" s="50">
        <v>423</v>
      </c>
      <c r="I245" s="72">
        <v>10</v>
      </c>
      <c r="J245" s="72">
        <v>8</v>
      </c>
      <c r="K245" s="71" t="str">
        <f>""</f>
        <v/>
      </c>
      <c r="L245" s="71" t="str">
        <f>""</f>
        <v/>
      </c>
      <c r="M245" s="71" t="str">
        <f>""</f>
        <v/>
      </c>
      <c r="N245" s="71" t="str">
        <f>""</f>
        <v/>
      </c>
      <c r="O245" s="71" t="str">
        <f>""</f>
        <v/>
      </c>
      <c r="P245" s="71">
        <v>1</v>
      </c>
      <c r="Q245" s="72" t="s">
        <v>267</v>
      </c>
      <c r="R245" s="71" t="str">
        <f t="shared" si="7"/>
        <v/>
      </c>
    </row>
    <row r="246" spans="1:18" ht="21" customHeight="1" x14ac:dyDescent="0.35">
      <c r="A246" s="41" t="s">
        <v>339</v>
      </c>
      <c r="B246" s="22"/>
      <c r="C246" s="22"/>
      <c r="D246" s="28"/>
      <c r="E246" s="22"/>
      <c r="F246" s="22"/>
      <c r="G246" s="41"/>
      <c r="H246" s="68"/>
      <c r="I246" s="69"/>
      <c r="J246" s="69"/>
      <c r="K246" s="69"/>
      <c r="L246" s="69"/>
      <c r="M246" s="69"/>
      <c r="N246" s="69"/>
      <c r="O246" s="69"/>
      <c r="P246" s="69"/>
      <c r="Q246" s="69"/>
      <c r="R246" s="71" t="str">
        <f t="shared" si="7"/>
        <v/>
      </c>
    </row>
    <row r="247" spans="1:18" ht="21" customHeight="1" x14ac:dyDescent="0.35">
      <c r="A247" s="43">
        <v>91</v>
      </c>
      <c r="B247" s="23" t="s">
        <v>41</v>
      </c>
      <c r="C247" s="28"/>
      <c r="D247" s="28" t="str">
        <f t="shared" si="6"/>
        <v>[91A] Miscellaneous Operations</v>
      </c>
      <c r="E247" s="24" t="s">
        <v>201</v>
      </c>
      <c r="F247" s="24" t="s">
        <v>201</v>
      </c>
      <c r="G247" s="97" t="s">
        <v>43</v>
      </c>
      <c r="H247" s="51">
        <v>616</v>
      </c>
      <c r="I247" s="98">
        <v>16</v>
      </c>
      <c r="J247" s="98">
        <v>12</v>
      </c>
      <c r="K247" s="71" t="str">
        <f>""</f>
        <v/>
      </c>
      <c r="L247" s="71" t="str">
        <f>""</f>
        <v/>
      </c>
      <c r="M247" s="71" t="str">
        <f>""</f>
        <v/>
      </c>
      <c r="N247" s="71" t="str">
        <f>""</f>
        <v/>
      </c>
      <c r="O247" s="71" t="str">
        <f>""</f>
        <v/>
      </c>
      <c r="P247" s="71">
        <v>1</v>
      </c>
      <c r="Q247" s="98" t="s">
        <v>6</v>
      </c>
      <c r="R247" s="71">
        <f t="shared" si="7"/>
        <v>1</v>
      </c>
    </row>
    <row r="248" spans="1:18" ht="21" customHeight="1" x14ac:dyDescent="0.35">
      <c r="A248" s="43"/>
      <c r="B248" s="28"/>
      <c r="C248" s="28"/>
      <c r="D248" s="28"/>
      <c r="E248" s="28"/>
      <c r="F248" s="28"/>
      <c r="G248" s="109"/>
      <c r="H248" s="29"/>
      <c r="I248" s="84"/>
      <c r="J248" s="84"/>
      <c r="K248" s="84"/>
      <c r="L248" s="84"/>
      <c r="M248" s="84"/>
      <c r="N248" s="84"/>
      <c r="O248" s="84"/>
      <c r="P248" s="84"/>
      <c r="Q248" s="84"/>
      <c r="R248" s="84"/>
    </row>
    <row r="249" spans="1:18" ht="26.15" customHeight="1" x14ac:dyDescent="0.35">
      <c r="A249" s="45" t="s">
        <v>203</v>
      </c>
      <c r="B249" s="30"/>
      <c r="C249" s="30"/>
      <c r="D249" s="30"/>
      <c r="E249" s="30"/>
      <c r="F249" s="30"/>
      <c r="G249" s="30"/>
    </row>
    <row r="250" spans="1:18" ht="31" customHeight="1" x14ac:dyDescent="0.35">
      <c r="A250" s="45" t="s">
        <v>38</v>
      </c>
      <c r="B250" s="30"/>
      <c r="C250" s="30"/>
      <c r="D250" s="30"/>
      <c r="E250" s="30"/>
      <c r="F250" s="31"/>
      <c r="G250" s="30"/>
    </row>
    <row r="251" spans="1:18" ht="13" customHeight="1" x14ac:dyDescent="0.35">
      <c r="A251" s="41"/>
      <c r="B251" s="22"/>
      <c r="C251" s="22"/>
      <c r="D251" s="22"/>
      <c r="E251" s="22"/>
      <c r="F251" s="26"/>
      <c r="G251" s="22"/>
    </row>
    <row r="252" spans="1:18" ht="13" customHeight="1" x14ac:dyDescent="0.35">
      <c r="A252" s="46">
        <v>92</v>
      </c>
      <c r="B252" s="32" t="s">
        <v>204</v>
      </c>
      <c r="C252" s="118"/>
      <c r="D252" s="118"/>
      <c r="E252" s="118"/>
      <c r="F252" s="16" t="s">
        <v>65</v>
      </c>
      <c r="G252" s="60"/>
    </row>
    <row r="253" spans="1:18" ht="25" customHeight="1" x14ac:dyDescent="0.35">
      <c r="A253" s="46">
        <v>92</v>
      </c>
      <c r="B253" s="32" t="s">
        <v>205</v>
      </c>
      <c r="C253" s="118"/>
      <c r="D253" s="118"/>
      <c r="E253" s="118"/>
      <c r="F253" s="16" t="s">
        <v>65</v>
      </c>
      <c r="G253" s="60"/>
    </row>
    <row r="254" spans="1:18" ht="13" customHeight="1" x14ac:dyDescent="0.35">
      <c r="A254" s="46">
        <v>92</v>
      </c>
      <c r="B254" s="32" t="s">
        <v>206</v>
      </c>
      <c r="C254" s="118"/>
      <c r="D254" s="118"/>
      <c r="E254" s="118"/>
      <c r="F254" s="16" t="s">
        <v>207</v>
      </c>
      <c r="G254" s="16" t="s">
        <v>43</v>
      </c>
    </row>
    <row r="255" spans="1:18" ht="25" customHeight="1" x14ac:dyDescent="0.35">
      <c r="A255" s="46">
        <v>92</v>
      </c>
      <c r="B255" s="32" t="s">
        <v>208</v>
      </c>
      <c r="C255" s="118"/>
      <c r="D255" s="118"/>
      <c r="E255" s="118"/>
      <c r="F255" s="16" t="s">
        <v>209</v>
      </c>
      <c r="G255" s="111">
        <v>1774</v>
      </c>
    </row>
    <row r="256" spans="1:18" ht="13" customHeight="1" x14ac:dyDescent="0.35">
      <c r="A256" s="46">
        <v>92</v>
      </c>
      <c r="B256" s="32" t="s">
        <v>210</v>
      </c>
      <c r="C256" s="118"/>
      <c r="D256" s="118"/>
      <c r="E256" s="118"/>
      <c r="F256" s="16" t="s">
        <v>211</v>
      </c>
      <c r="G256" s="16" t="s">
        <v>43</v>
      </c>
    </row>
    <row r="257" spans="1:7" ht="13" customHeight="1" x14ac:dyDescent="0.35">
      <c r="A257" s="46">
        <v>92</v>
      </c>
      <c r="B257" s="32" t="s">
        <v>212</v>
      </c>
      <c r="C257" s="118"/>
      <c r="D257" s="118"/>
      <c r="E257" s="118"/>
      <c r="F257" s="16" t="s">
        <v>213</v>
      </c>
      <c r="G257" s="111">
        <v>3547</v>
      </c>
    </row>
    <row r="258" spans="1:7" ht="13" customHeight="1" x14ac:dyDescent="0.35">
      <c r="A258" s="46">
        <v>92</v>
      </c>
      <c r="B258" s="32" t="s">
        <v>214</v>
      </c>
      <c r="C258" s="118"/>
      <c r="D258" s="118"/>
      <c r="E258" s="118"/>
      <c r="F258" s="16" t="s">
        <v>215</v>
      </c>
      <c r="G258" s="111">
        <v>4090</v>
      </c>
    </row>
    <row r="259" spans="1:7" ht="25" customHeight="1" x14ac:dyDescent="0.35">
      <c r="A259" s="46">
        <v>92</v>
      </c>
      <c r="B259" s="32" t="s">
        <v>216</v>
      </c>
      <c r="C259" s="118"/>
      <c r="D259" s="118"/>
      <c r="E259" s="118"/>
      <c r="F259" s="16" t="s">
        <v>217</v>
      </c>
      <c r="G259" s="16" t="s">
        <v>43</v>
      </c>
    </row>
    <row r="260" spans="1:7" ht="13" customHeight="1" x14ac:dyDescent="0.35">
      <c r="A260" s="46">
        <v>92</v>
      </c>
      <c r="B260" s="32" t="s">
        <v>218</v>
      </c>
      <c r="C260" s="118"/>
      <c r="D260" s="118"/>
      <c r="E260" s="118"/>
      <c r="F260" s="16" t="s">
        <v>219</v>
      </c>
      <c r="G260" s="111">
        <v>1694</v>
      </c>
    </row>
    <row r="261" spans="1:7" ht="13" customHeight="1" x14ac:dyDescent="0.35">
      <c r="A261" s="46">
        <v>92</v>
      </c>
      <c r="B261" s="32" t="s">
        <v>220</v>
      </c>
      <c r="C261" s="118"/>
      <c r="D261" s="118"/>
      <c r="E261" s="118"/>
      <c r="F261" s="16" t="s">
        <v>221</v>
      </c>
      <c r="G261" s="16" t="s">
        <v>43</v>
      </c>
    </row>
    <row r="262" spans="1:7" ht="25" customHeight="1" x14ac:dyDescent="0.35">
      <c r="A262" s="46">
        <v>92</v>
      </c>
      <c r="B262" s="32" t="s">
        <v>222</v>
      </c>
      <c r="C262" s="118"/>
      <c r="D262" s="118"/>
      <c r="E262" s="118"/>
      <c r="F262" s="16" t="s">
        <v>223</v>
      </c>
      <c r="G262" s="16" t="s">
        <v>43</v>
      </c>
    </row>
    <row r="263" spans="1:7" ht="13" customHeight="1" x14ac:dyDescent="0.35">
      <c r="A263" s="46">
        <v>92</v>
      </c>
      <c r="B263" s="32" t="s">
        <v>224</v>
      </c>
      <c r="C263" s="118"/>
      <c r="D263" s="118"/>
      <c r="E263" s="118"/>
      <c r="F263" s="16" t="s">
        <v>65</v>
      </c>
    </row>
    <row r="264" spans="1:7" ht="14.15" customHeight="1" x14ac:dyDescent="0.35">
      <c r="A264" s="46">
        <v>92</v>
      </c>
      <c r="B264" s="32" t="s">
        <v>225</v>
      </c>
      <c r="C264" s="118"/>
      <c r="D264" s="118"/>
      <c r="E264" s="118"/>
      <c r="F264" s="16" t="s">
        <v>226</v>
      </c>
      <c r="G264" s="112">
        <v>1672</v>
      </c>
    </row>
    <row r="265" spans="1:7" ht="13" customHeight="1" x14ac:dyDescent="0.35">
      <c r="A265" s="46">
        <v>92</v>
      </c>
      <c r="B265" s="32" t="s">
        <v>227</v>
      </c>
      <c r="C265" s="118"/>
      <c r="D265" s="118"/>
      <c r="E265" s="118"/>
      <c r="F265" s="16" t="s">
        <v>65</v>
      </c>
    </row>
    <row r="266" spans="1:7" ht="13" customHeight="1" x14ac:dyDescent="0.35">
      <c r="A266" s="46">
        <v>92</v>
      </c>
      <c r="B266" s="32" t="s">
        <v>228</v>
      </c>
      <c r="C266" s="118"/>
      <c r="D266" s="118"/>
      <c r="E266" s="118"/>
      <c r="F266" s="16" t="s">
        <v>229</v>
      </c>
      <c r="G266" s="16" t="s">
        <v>43</v>
      </c>
    </row>
    <row r="267" spans="1:7" ht="14.15" customHeight="1" x14ac:dyDescent="0.35">
      <c r="A267" s="46">
        <v>92</v>
      </c>
      <c r="B267" s="32" t="s">
        <v>230</v>
      </c>
      <c r="C267" s="118"/>
      <c r="D267" s="118"/>
      <c r="E267" s="118"/>
      <c r="F267" s="16" t="s">
        <v>231</v>
      </c>
      <c r="G267" s="16" t="s">
        <v>43</v>
      </c>
    </row>
    <row r="268" spans="1:7" ht="13" customHeight="1" x14ac:dyDescent="0.35">
      <c r="A268" s="46">
        <v>92</v>
      </c>
      <c r="B268" s="32" t="s">
        <v>232</v>
      </c>
      <c r="C268" s="118"/>
      <c r="D268" s="118"/>
      <c r="E268" s="118"/>
      <c r="F268" s="16" t="s">
        <v>233</v>
      </c>
      <c r="G268" s="111">
        <v>7801</v>
      </c>
    </row>
    <row r="269" spans="1:7" ht="13" customHeight="1" x14ac:dyDescent="0.35">
      <c r="A269" s="46">
        <v>92</v>
      </c>
      <c r="B269" s="32" t="s">
        <v>234</v>
      </c>
      <c r="C269" s="118"/>
      <c r="D269" s="118"/>
      <c r="E269" s="118"/>
      <c r="F269" s="16" t="s">
        <v>235</v>
      </c>
      <c r="G269" s="111">
        <v>1828</v>
      </c>
    </row>
    <row r="270" spans="1:7" ht="13" customHeight="1" x14ac:dyDescent="0.35">
      <c r="A270" s="46">
        <v>92</v>
      </c>
      <c r="B270" s="32" t="s">
        <v>236</v>
      </c>
      <c r="C270" s="118"/>
      <c r="D270" s="118"/>
      <c r="E270" s="118"/>
      <c r="F270" s="16" t="s">
        <v>237</v>
      </c>
      <c r="G270" s="16" t="s">
        <v>43</v>
      </c>
    </row>
    <row r="271" spans="1:7" ht="13" customHeight="1" x14ac:dyDescent="0.35">
      <c r="A271" s="46">
        <v>92</v>
      </c>
      <c r="B271" s="32" t="s">
        <v>238</v>
      </c>
      <c r="C271" s="118"/>
      <c r="D271" s="118"/>
      <c r="E271" s="118"/>
      <c r="F271" s="16" t="s">
        <v>239</v>
      </c>
      <c r="G271" s="16" t="s">
        <v>43</v>
      </c>
    </row>
    <row r="272" spans="1:7" ht="25" customHeight="1" x14ac:dyDescent="0.35">
      <c r="A272" s="46">
        <v>92</v>
      </c>
      <c r="B272" s="32" t="s">
        <v>240</v>
      </c>
      <c r="C272" s="118"/>
      <c r="D272" s="118"/>
      <c r="E272" s="118"/>
      <c r="F272" s="16" t="s">
        <v>65</v>
      </c>
      <c r="G272" s="60"/>
    </row>
    <row r="273" spans="1:7" ht="13" customHeight="1" x14ac:dyDescent="0.35">
      <c r="A273" s="46">
        <v>92</v>
      </c>
      <c r="B273" s="32" t="s">
        <v>241</v>
      </c>
      <c r="C273" s="118"/>
      <c r="D273" s="118"/>
      <c r="E273" s="118"/>
      <c r="F273" s="16" t="s">
        <v>242</v>
      </c>
      <c r="G273" s="16" t="s">
        <v>43</v>
      </c>
    </row>
    <row r="274" spans="1:7" ht="13" customHeight="1" x14ac:dyDescent="0.35">
      <c r="A274" s="46">
        <v>92</v>
      </c>
      <c r="B274" s="32" t="s">
        <v>72</v>
      </c>
      <c r="C274" s="118"/>
      <c r="D274" s="118"/>
      <c r="E274" s="118"/>
      <c r="F274" s="16" t="s">
        <v>243</v>
      </c>
      <c r="G274" s="112">
        <v>5014</v>
      </c>
    </row>
    <row r="275" spans="1:7" ht="13" customHeight="1" x14ac:dyDescent="0.35">
      <c r="A275" s="46">
        <v>92</v>
      </c>
      <c r="B275" s="32" t="s">
        <v>244</v>
      </c>
      <c r="C275" s="118"/>
      <c r="D275" s="118"/>
      <c r="E275" s="118"/>
      <c r="F275" s="16" t="s">
        <v>245</v>
      </c>
      <c r="G275" s="112">
        <v>11185</v>
      </c>
    </row>
    <row r="276" spans="1:7" ht="13" customHeight="1" x14ac:dyDescent="0.35">
      <c r="A276" s="46">
        <v>92</v>
      </c>
      <c r="B276" s="32" t="s">
        <v>246</v>
      </c>
      <c r="C276" s="118"/>
      <c r="D276" s="118"/>
      <c r="E276" s="118"/>
      <c r="F276" s="16" t="s">
        <v>247</v>
      </c>
      <c r="G276" s="112">
        <v>8000</v>
      </c>
    </row>
    <row r="277" spans="1:7" ht="13" customHeight="1" x14ac:dyDescent="0.35">
      <c r="A277" s="46">
        <v>92</v>
      </c>
      <c r="B277" s="32" t="s">
        <v>248</v>
      </c>
      <c r="C277" s="118"/>
      <c r="D277" s="118"/>
      <c r="E277" s="118"/>
      <c r="F277" s="16" t="s">
        <v>249</v>
      </c>
      <c r="G277" s="16" t="s">
        <v>43</v>
      </c>
    </row>
    <row r="278" spans="1:7" ht="34" customHeight="1" x14ac:dyDescent="0.35">
      <c r="A278" s="38" t="s">
        <v>250</v>
      </c>
      <c r="B278" s="33"/>
      <c r="C278" s="33"/>
      <c r="D278" s="33"/>
      <c r="E278" s="33"/>
      <c r="F278" s="33"/>
      <c r="G278" s="33"/>
    </row>
    <row r="279" spans="1:7" ht="35.15" customHeight="1" x14ac:dyDescent="0.35">
      <c r="A279" s="45" t="s">
        <v>38</v>
      </c>
      <c r="B279" s="30"/>
      <c r="C279" s="30"/>
      <c r="D279" s="30"/>
      <c r="E279" s="30"/>
      <c r="F279" s="31"/>
      <c r="G279" s="30"/>
    </row>
    <row r="280" spans="1:7" ht="29.15" customHeight="1" x14ac:dyDescent="0.35">
      <c r="A280" s="41"/>
      <c r="B280" s="22"/>
      <c r="C280" s="22"/>
      <c r="D280" s="22"/>
      <c r="E280" s="22"/>
      <c r="F280" s="26"/>
      <c r="G280" s="22"/>
    </row>
    <row r="281" spans="1:7" ht="22" customHeight="1" x14ac:dyDescent="0.35">
      <c r="A281" s="46">
        <v>93</v>
      </c>
      <c r="B281" s="32" t="s">
        <v>204</v>
      </c>
      <c r="C281" s="32"/>
      <c r="D281" s="32"/>
      <c r="E281" s="32"/>
      <c r="F281" s="34"/>
      <c r="G281" s="32" t="s">
        <v>43</v>
      </c>
    </row>
    <row r="282" spans="1:7" ht="22" customHeight="1" x14ac:dyDescent="0.35">
      <c r="A282" s="46">
        <v>93</v>
      </c>
      <c r="B282" s="32" t="s">
        <v>205</v>
      </c>
      <c r="C282" s="32"/>
      <c r="D282" s="32"/>
      <c r="E282" s="32"/>
      <c r="F282" s="34"/>
      <c r="G282" s="95"/>
    </row>
    <row r="283" spans="1:7" ht="18" customHeight="1" x14ac:dyDescent="0.35">
      <c r="A283" s="46">
        <v>93</v>
      </c>
      <c r="B283" s="32" t="s">
        <v>206</v>
      </c>
      <c r="C283" s="32"/>
      <c r="D283" s="32"/>
      <c r="E283" s="32"/>
      <c r="F283" s="34"/>
      <c r="G283" s="32" t="s">
        <v>43</v>
      </c>
    </row>
    <row r="284" spans="1:7" ht="22" customHeight="1" x14ac:dyDescent="0.35">
      <c r="A284" s="46">
        <v>93</v>
      </c>
      <c r="B284" s="32" t="s">
        <v>208</v>
      </c>
      <c r="C284" s="32"/>
      <c r="D284" s="32"/>
      <c r="E284" s="32"/>
      <c r="F284" s="34"/>
      <c r="G284" s="113">
        <v>3638</v>
      </c>
    </row>
    <row r="285" spans="1:7" ht="22" customHeight="1" x14ac:dyDescent="0.35">
      <c r="A285" s="46">
        <v>93</v>
      </c>
      <c r="B285" s="32" t="s">
        <v>210</v>
      </c>
      <c r="C285" s="32"/>
      <c r="D285" s="32"/>
      <c r="E285" s="32"/>
      <c r="F285" s="34"/>
      <c r="G285" s="113">
        <v>3004</v>
      </c>
    </row>
    <row r="286" spans="1:7" ht="28" customHeight="1" x14ac:dyDescent="0.35">
      <c r="A286" s="38" t="s">
        <v>251</v>
      </c>
      <c r="B286" s="33"/>
      <c r="C286" s="33"/>
      <c r="D286" s="33"/>
      <c r="E286" s="33"/>
      <c r="F286" s="33"/>
      <c r="G286" s="33"/>
    </row>
    <row r="287" spans="1:7" ht="45" customHeight="1" x14ac:dyDescent="0.35">
      <c r="A287" s="45" t="s">
        <v>38</v>
      </c>
      <c r="B287" s="30"/>
      <c r="C287" s="30"/>
      <c r="D287" s="30"/>
      <c r="E287" s="30"/>
      <c r="F287" s="31"/>
      <c r="G287" s="30"/>
    </row>
    <row r="288" spans="1:7" ht="17.149999999999999" customHeight="1" x14ac:dyDescent="0.35">
      <c r="A288" s="41"/>
      <c r="B288" s="22"/>
      <c r="C288" s="22"/>
      <c r="D288" s="22"/>
      <c r="E288" s="22"/>
      <c r="F288" s="26"/>
      <c r="G288" s="22"/>
    </row>
    <row r="289" spans="1:7" ht="15" customHeight="1" x14ac:dyDescent="0.35">
      <c r="A289" s="41"/>
      <c r="B289" s="22"/>
      <c r="C289" s="22"/>
      <c r="D289" s="22"/>
      <c r="E289" s="22"/>
      <c r="F289" s="26"/>
      <c r="G289" s="22"/>
    </row>
    <row r="290" spans="1:7" x14ac:dyDescent="0.3">
      <c r="A290" s="40"/>
      <c r="B290" s="40" t="s">
        <v>252</v>
      </c>
      <c r="C290" s="40"/>
      <c r="D290" s="40"/>
      <c r="E290" s="40"/>
      <c r="F290" s="114" t="s">
        <v>12</v>
      </c>
      <c r="G290" s="59">
        <v>274</v>
      </c>
    </row>
    <row r="291" spans="1:7" x14ac:dyDescent="0.3">
      <c r="A291" s="40"/>
      <c r="B291" s="40" t="s">
        <v>253</v>
      </c>
      <c r="C291" s="40"/>
      <c r="D291" s="40"/>
      <c r="E291" s="40"/>
      <c r="F291" s="114" t="s">
        <v>16</v>
      </c>
      <c r="G291" s="59">
        <v>173</v>
      </c>
    </row>
    <row r="292" spans="1:7" x14ac:dyDescent="0.3">
      <c r="A292" s="40"/>
      <c r="B292" s="40" t="s">
        <v>254</v>
      </c>
      <c r="C292" s="40"/>
      <c r="D292" s="40"/>
      <c r="E292" s="40"/>
      <c r="F292" s="114" t="s">
        <v>23</v>
      </c>
      <c r="G292" s="59">
        <v>189</v>
      </c>
    </row>
    <row r="293" spans="1:7" x14ac:dyDescent="0.3">
      <c r="A293" s="40"/>
      <c r="B293" s="40" t="s">
        <v>255</v>
      </c>
      <c r="C293" s="40"/>
      <c r="D293" s="40"/>
      <c r="E293" s="40"/>
      <c r="F293" s="114" t="s">
        <v>256</v>
      </c>
      <c r="G293" s="59">
        <v>249</v>
      </c>
    </row>
    <row r="294" spans="1:7" x14ac:dyDescent="0.3">
      <c r="A294" s="40"/>
      <c r="B294" s="40" t="s">
        <v>257</v>
      </c>
      <c r="C294" s="40"/>
      <c r="D294" s="40"/>
      <c r="E294" s="40"/>
      <c r="F294" s="114" t="s">
        <v>258</v>
      </c>
      <c r="G294" s="59">
        <v>193</v>
      </c>
    </row>
  </sheetData>
  <sheetProtection algorithmName="SHA-512" hashValue="TGU1x9VIhb83UOwmFr4+qSTLjrr+Pp3XK4v8Z8Pc0LQf/Opr98zyAubvglj0o6bP6PoKrnzFqG934W5LiriR7w==" saltValue="a9JiWtts1DTVZcu34Pw9Lw==" spinCount="100000" sheet="1" objects="1" scenarios="1" selectLockedCells="1" selectUnlockedCells="1"/>
  <mergeCells count="3">
    <mergeCell ref="I2:M2"/>
    <mergeCell ref="Q3:R3"/>
    <mergeCell ref="T3:U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dc5ad5-337b-4d66-a194-b33a7344dd5f" xsi:nil="true"/>
    <lcf76f155ced4ddcb4097134ff3c332f xmlns="cc1f92cf-538a-4359-92b3-489a84209a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57C117937CFC41BFC9DA22F40355C1" ma:contentTypeVersion="16" ma:contentTypeDescription="Create a new document." ma:contentTypeScope="" ma:versionID="ee50540f05c92a76d93734bae7d46129">
  <xsd:schema xmlns:xsd="http://www.w3.org/2001/XMLSchema" xmlns:xs="http://www.w3.org/2001/XMLSchema" xmlns:p="http://schemas.microsoft.com/office/2006/metadata/properties" xmlns:ns2="cc1f92cf-538a-4359-92b3-489a84209a15" xmlns:ns3="57b8b022-2c87-4c58-97ad-376140580cd9" xmlns:ns4="c1dc5ad5-337b-4d66-a194-b33a7344dd5f" targetNamespace="http://schemas.microsoft.com/office/2006/metadata/properties" ma:root="true" ma:fieldsID="660d8ed1caa22ac00cc9a756da58f457" ns2:_="" ns3:_="" ns4:_="">
    <xsd:import namespace="cc1f92cf-538a-4359-92b3-489a84209a15"/>
    <xsd:import namespace="57b8b022-2c87-4c58-97ad-376140580cd9"/>
    <xsd:import namespace="c1dc5ad5-337b-4d66-a194-b33a7344dd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1f92cf-538a-4359-92b3-489a84209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8cc222-65fd-42cc-aeaa-058f903907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b8b022-2c87-4c58-97ad-376140580c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dc5ad5-337b-4d66-a194-b33a7344dd5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ab9b8d1-9afb-4494-8041-58d7a0c72a9f}" ma:internalName="TaxCatchAll" ma:showField="CatchAllData" ma:web="c1dc5ad5-337b-4d66-a194-b33a7344dd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813AD-02EE-4FF0-830A-D1CBAAB91705}">
  <ds:schemaRefs>
    <ds:schemaRef ds:uri="http://purl.org/dc/terms/"/>
    <ds:schemaRef ds:uri="http://purl.org/dc/elements/1.1/"/>
    <ds:schemaRef ds:uri="cc1f92cf-538a-4359-92b3-489a84209a15"/>
    <ds:schemaRef ds:uri="http://schemas.microsoft.com/office/2006/documentManagement/types"/>
    <ds:schemaRef ds:uri="http://schemas.microsoft.com/office/infopath/2007/PartnerControls"/>
    <ds:schemaRef ds:uri="57b8b022-2c87-4c58-97ad-376140580cd9"/>
    <ds:schemaRef ds:uri="http://purl.org/dc/dcmitype/"/>
    <ds:schemaRef ds:uri="http://schemas.openxmlformats.org/package/2006/metadata/core-properties"/>
    <ds:schemaRef ds:uri="c1dc5ad5-337b-4d66-a194-b33a7344dd5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F63B37B-A569-4EB7-B427-217EABB1F696}">
  <ds:schemaRefs>
    <ds:schemaRef ds:uri="http://schemas.microsoft.com/sharepoint/v3/contenttype/forms"/>
  </ds:schemaRefs>
</ds:datastoreItem>
</file>

<file path=customXml/itemProps3.xml><?xml version="1.0" encoding="utf-8"?>
<ds:datastoreItem xmlns:ds="http://schemas.openxmlformats.org/officeDocument/2006/customXml" ds:itemID="{4FF5D805-9064-4AD3-B7F3-7E89F2067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1f92cf-538a-4359-92b3-489a84209a15"/>
    <ds:schemaRef ds:uri="57b8b022-2c87-4c58-97ad-376140580cd9"/>
    <ds:schemaRef ds:uri="c1dc5ad5-337b-4d66-a194-b33a7344dd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estimate(main)</vt:lpstr>
      <vt:lpstr>Lists</vt:lpstr>
      <vt:lpstr>Rule 40 Fees (2)</vt:lpstr>
      <vt:lpstr>'estimate(main)'!Print_Area</vt:lpstr>
    </vt:vector>
  </TitlesOfParts>
  <Manager/>
  <Company>The County of San Diego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tweeks</dc:creator>
  <cp:keywords/>
  <dc:description/>
  <cp:lastModifiedBy>Horres, Nicholas</cp:lastModifiedBy>
  <cp:revision/>
  <dcterms:created xsi:type="dcterms:W3CDTF">2013-10-17T21:59:07Z</dcterms:created>
  <dcterms:modified xsi:type="dcterms:W3CDTF">2024-07-08T15:42:52Z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0x0101001157C117937CFC41BFC9DA22F40355C1</vt:lpwstr>
  </property>
  <property fmtid="{D5CDD505-2E9C-101B-9397-08002B2CF9AE}" pid="3" name="Order">
    <vt:r8>364900</vt:r8>
  </property>
  <property fmtid="{D5CDD505-2E9C-101B-9397-08002B2CF9AE}" pid="4" name="MediaServiceImageTags">
    <vt:lpwstr/>
  </property>
</Properties>
</file>